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1-EAIE_GTO_PJEG_02_17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G12" i="1"/>
  <c r="F12" i="1"/>
  <c r="E12" i="1"/>
  <c r="D12" i="1"/>
  <c r="C12" i="1"/>
  <c r="B12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<sst xmlns="http://schemas.openxmlformats.org/spreadsheetml/2006/main" count="34" uniqueCount="34">
  <si>
    <t>PODER JUDICIAL DEL ESTADO DE GUANAJUATO
ESTADO ANALÍTICO DE INGRESOS ECONOMICA
DEL 1 DE ENERO AL 30 DE JUNIO DE 2017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</si>
  <si>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</si>
  <si>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</si>
  <si>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</si>
  <si>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</si>
  <si>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</si>
  <si>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</si>
  <si>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</si>
  <si>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</si>
  <si>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**   Economico</t>
  </si>
  <si>
    <t>*    10 Impuestos</t>
  </si>
  <si>
    <t>*    20 Cuotas y Aportaciones de segurid</t>
  </si>
  <si>
    <t>*    30 Contribuciones de mejoras</t>
  </si>
  <si>
    <t>*    40 Derechos</t>
  </si>
  <si>
    <t>*    50 Productos</t>
  </si>
  <si>
    <t xml:space="preserve">     51 Productos de tipo corriente</t>
  </si>
  <si>
    <t xml:space="preserve">     52 Productos de capital</t>
  </si>
  <si>
    <t>*    60 Aprovechamientos</t>
  </si>
  <si>
    <t xml:space="preserve">     61 Aprovechamientos de tipo corrien</t>
  </si>
  <si>
    <t xml:space="preserve">     62 Aprovechamientos de capital</t>
  </si>
  <si>
    <t>*    70 Ingresos por ventas de bienes y</t>
  </si>
  <si>
    <t>*    80 Participaciones y Aportaciones</t>
  </si>
  <si>
    <t>*    90 Transferencias, Asignaciones, Su</t>
  </si>
  <si>
    <t>*    00 Ingresos deriv de Financiamiento</t>
  </si>
  <si>
    <t>**** Economico</t>
  </si>
  <si>
    <t>***  1 Ingresos</t>
  </si>
  <si>
    <t>**   1.1 Ingresos Corrientes</t>
  </si>
  <si>
    <t>*    1.1.4 Derechos, Productos y Aprovec</t>
  </si>
  <si>
    <t>*    1.1.6 Venta de Bienes y Servicios</t>
  </si>
  <si>
    <t>*    1.1.8 Transferencias, Asignaciones</t>
  </si>
  <si>
    <t>**   1.2 Ingresos de Capital</t>
  </si>
  <si>
    <t>*    1.2.4 Transferencias, Asignaciones</t>
  </si>
  <si>
    <t>**   3.2 Aplicaciones Financieras</t>
  </si>
  <si>
    <t>*    3.2.3 Disminución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</si>
</sst>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49" fontId="5" fillId="0" borderId="5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4" fontId="0" fillId="0" borderId="5" xfId="0" applyNumberFormat="1" applyFill="1" applyBorder="1"/>
    <xf numFmtId="49" fontId="5" fillId="0" borderId="6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4" fontId="0" fillId="0" borderId="6" xfId="0" applyNumberFormat="1" applyFill="1" applyBorder="1"/>
    <xf numFmtId="43" fontId="0" fillId="0" borderId="0" xfId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</cellXfs>
  <cellStyles count="9">
    <cellStyle name="Millares" xfId="1" builtinId="3"/>
    <cellStyle name="Millares 2" xfId="3"/>
    <cellStyle name="Millares 2 2" xfId="4"/>
    <cellStyle name="Normal" xfId="0" builtinId="0"/>
    <cellStyle name="Normal 2" xfId="2"/>
    <cellStyle name="Normal 2 2" xfId="5"/>
    <cellStyle name="Normal 2 3" xfId="6"/>
    <cellStyle name="Normal 3" xfId="7"/>
    <cellStyle name="Normal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</xdr:row>
      <xdr:rowOff>104775</xdr:rowOff>
    </xdr:from>
    <xdr:to>
      <xdr:col>7</xdr:col>
      <xdr:colOff>791933</xdr:colOff>
      <xdr:row>34</xdr:row>
      <xdr:rowOff>47807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10275"/>
          <a:ext cx="9726383" cy="1305107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1800225</xdr:colOff>
      <xdr:row>0</xdr:row>
      <xdr:rowOff>552450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430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zoomScaleSheetLayoutView="100" workbookViewId="0">
      <selection activeCell="J17" sqref="J17"/>
    </sheetView>
  </sheetViews>
  <sheetFormatPr baseColWidth="10" defaultRowHeight="15" x14ac:dyDescent="0.25"/>
  <cols>
    <col min="1" max="1" width="36.28515625" style="1" bestFit="1" customWidth="1"/>
    <col min="2" max="2" width="17.140625" style="1" bestFit="1" customWidth="1"/>
    <col min="3" max="3" width="15.28515625" style="1" bestFit="1" customWidth="1"/>
    <col min="4" max="4" width="17.140625" style="1" bestFit="1" customWidth="1"/>
    <col min="5" max="6" width="15.28515625" style="1" bestFit="1" customWidth="1"/>
    <col min="7" max="7" width="17.85546875" style="1" bestFit="1" customWidth="1"/>
    <col min="8" max="8" width="14.140625" style="1" bestFit="1" customWidth="1"/>
    <col min="9" max="16384" width="11.42578125" style="1"/>
  </cols>
  <sheetData>
    <row r="1" spans="1:8" ht="4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</row>
    <row r="2" spans="1:8" ht="27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5" t="s">
        <v>9</v>
      </c>
      <c r="B3" s="6">
        <f>1584486508+17555000</f>
        <v>1602041508</v>
      </c>
      <c r="C3" s="6">
        <f>229082327.79+2451311.72</f>
        <v>231533639.50999999</v>
      </c>
      <c r="D3" s="6">
        <f>1813568835.79+20006311.72</f>
        <v>1833575147.51</v>
      </c>
      <c r="E3" s="6">
        <f>835739724.34+18924715.83</f>
        <v>854664440.17000008</v>
      </c>
      <c r="F3" s="6">
        <f>834889956.24+18924715.83</f>
        <v>853814672.07000005</v>
      </c>
      <c r="G3" s="6">
        <f>-749596551.76+1369715.83</f>
        <v>-748226835.92999995</v>
      </c>
      <c r="H3" s="6">
        <v>53187736.93</v>
      </c>
    </row>
    <row r="4" spans="1:8" ht="15.75" x14ac:dyDescent="0.3">
      <c r="A4" s="7" t="s">
        <v>10</v>
      </c>
      <c r="B4" s="8">
        <v>0</v>
      </c>
      <c r="C4" s="8">
        <v>0</v>
      </c>
      <c r="D4" s="8">
        <v>0</v>
      </c>
      <c r="E4" s="9">
        <v>0</v>
      </c>
      <c r="F4" s="8">
        <v>0</v>
      </c>
      <c r="G4" s="9">
        <v>0</v>
      </c>
      <c r="H4" s="9">
        <v>0</v>
      </c>
    </row>
    <row r="5" spans="1:8" ht="15.75" x14ac:dyDescent="0.3">
      <c r="A5" s="7" t="s">
        <v>11</v>
      </c>
      <c r="B5" s="8">
        <v>0</v>
      </c>
      <c r="C5" s="8">
        <v>0</v>
      </c>
      <c r="D5" s="8">
        <v>0</v>
      </c>
      <c r="E5" s="9">
        <v>0</v>
      </c>
      <c r="F5" s="8">
        <v>0</v>
      </c>
      <c r="G5" s="9">
        <v>0</v>
      </c>
      <c r="H5" s="9">
        <v>0</v>
      </c>
    </row>
    <row r="6" spans="1:8" ht="15.75" x14ac:dyDescent="0.3">
      <c r="A6" s="7" t="s">
        <v>12</v>
      </c>
      <c r="B6" s="8">
        <v>0</v>
      </c>
      <c r="C6" s="8">
        <v>0</v>
      </c>
      <c r="D6" s="8">
        <v>0</v>
      </c>
      <c r="E6" s="9">
        <v>0</v>
      </c>
      <c r="F6" s="8">
        <v>0</v>
      </c>
      <c r="G6" s="9">
        <v>0</v>
      </c>
      <c r="H6" s="9">
        <v>0</v>
      </c>
    </row>
    <row r="7" spans="1:8" ht="15.75" x14ac:dyDescent="0.3">
      <c r="A7" s="7" t="s">
        <v>13</v>
      </c>
      <c r="B7" s="8">
        <v>0</v>
      </c>
      <c r="C7" s="8">
        <v>0</v>
      </c>
      <c r="D7" s="8">
        <v>0</v>
      </c>
      <c r="E7" s="9">
        <v>0</v>
      </c>
      <c r="F7" s="8">
        <v>0</v>
      </c>
      <c r="G7" s="9">
        <v>0</v>
      </c>
      <c r="H7" s="9">
        <v>0</v>
      </c>
    </row>
    <row r="8" spans="1:8" ht="15.75" x14ac:dyDescent="0.3">
      <c r="A8" s="7" t="s">
        <v>14</v>
      </c>
      <c r="B8" s="9">
        <f>3620000+14700000</f>
        <v>18320000</v>
      </c>
      <c r="C8" s="9">
        <f>14396686.47+1697055.69</f>
        <v>16093742.16</v>
      </c>
      <c r="D8" s="9">
        <f>18016686.47+16397055.69</f>
        <v>34413742.159999996</v>
      </c>
      <c r="E8" s="9">
        <f>17305916.69+16397055.69</f>
        <v>33702972.380000003</v>
      </c>
      <c r="F8" s="9">
        <f>17052936.69+16397055.69</f>
        <v>33449992.380000003</v>
      </c>
      <c r="G8" s="9">
        <f>13432936.69+1697055.69</f>
        <v>15129992.379999999</v>
      </c>
      <c r="H8" s="9">
        <f>13432936.69+1697055.69</f>
        <v>15129992.379999999</v>
      </c>
    </row>
    <row r="9" spans="1:8" ht="15.75" x14ac:dyDescent="0.3">
      <c r="A9" s="7" t="s">
        <v>15</v>
      </c>
      <c r="B9" s="9">
        <f>3620000+14700000</f>
        <v>18320000</v>
      </c>
      <c r="C9" s="9">
        <f>14396686.47+1697055.69</f>
        <v>16093742.16</v>
      </c>
      <c r="D9" s="9">
        <f>18016686.47+16397055.69</f>
        <v>34413742.159999996</v>
      </c>
      <c r="E9" s="9">
        <f>17305916.69+16397055.69</f>
        <v>33702972.380000003</v>
      </c>
      <c r="F9" s="9">
        <f>17052936.69+16397055.69</f>
        <v>33449992.380000003</v>
      </c>
      <c r="G9" s="9">
        <f>13432936.69+1697055.69</f>
        <v>15129992.379999999</v>
      </c>
      <c r="H9" s="9">
        <f>13432936.69+1697055.69</f>
        <v>15129992.379999999</v>
      </c>
    </row>
    <row r="10" spans="1:8" ht="15.75" x14ac:dyDescent="0.3">
      <c r="A10" s="7" t="s">
        <v>16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9">
        <v>0</v>
      </c>
      <c r="H10" s="9">
        <v>0</v>
      </c>
    </row>
    <row r="11" spans="1:8" ht="15.75" x14ac:dyDescent="0.3">
      <c r="A11" s="7" t="s">
        <v>17</v>
      </c>
      <c r="B11" s="9">
        <v>2855000</v>
      </c>
      <c r="C11" s="9">
        <v>754256.03</v>
      </c>
      <c r="D11" s="9">
        <v>3609256.03</v>
      </c>
      <c r="E11" s="9">
        <v>2527660.14</v>
      </c>
      <c r="F11" s="9">
        <v>2527660.14</v>
      </c>
      <c r="G11" s="9">
        <v>-327339.86</v>
      </c>
      <c r="H11" s="9">
        <v>0</v>
      </c>
    </row>
    <row r="12" spans="1:8" ht="15.75" x14ac:dyDescent="0.3">
      <c r="A12" s="7" t="s">
        <v>18</v>
      </c>
      <c r="B12" s="9">
        <f>B11</f>
        <v>2855000</v>
      </c>
      <c r="C12" s="9">
        <f>C11</f>
        <v>754256.03</v>
      </c>
      <c r="D12" s="9">
        <f t="shared" ref="D12:G12" si="0">D11</f>
        <v>3609256.03</v>
      </c>
      <c r="E12" s="9">
        <f t="shared" si="0"/>
        <v>2527660.14</v>
      </c>
      <c r="F12" s="9">
        <f t="shared" si="0"/>
        <v>2527660.14</v>
      </c>
      <c r="G12" s="9">
        <f t="shared" si="0"/>
        <v>-327339.86</v>
      </c>
      <c r="H12" s="9">
        <v>0</v>
      </c>
    </row>
    <row r="13" spans="1:8" ht="15.75" x14ac:dyDescent="0.3">
      <c r="A13" s="7" t="s">
        <v>19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5.75" x14ac:dyDescent="0.3">
      <c r="A14" s="7" t="s">
        <v>20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3">
      <c r="A15" s="7" t="s">
        <v>21</v>
      </c>
      <c r="B15" s="8">
        <v>0</v>
      </c>
      <c r="C15" s="8">
        <v>0</v>
      </c>
      <c r="D15" s="8">
        <v>0</v>
      </c>
      <c r="E15" s="9">
        <v>0</v>
      </c>
      <c r="F15" s="8">
        <v>0</v>
      </c>
      <c r="G15" s="9">
        <v>0</v>
      </c>
      <c r="H15" s="9">
        <v>0</v>
      </c>
    </row>
    <row r="16" spans="1:8" ht="15.75" x14ac:dyDescent="0.3">
      <c r="A16" s="7" t="s">
        <v>22</v>
      </c>
      <c r="B16" s="9">
        <v>1580866508</v>
      </c>
      <c r="C16" s="9">
        <v>0</v>
      </c>
      <c r="D16" s="9">
        <v>1580866508</v>
      </c>
      <c r="E16" s="9">
        <v>779779275</v>
      </c>
      <c r="F16" s="9">
        <v>779779275</v>
      </c>
      <c r="G16" s="9">
        <v>-801087233</v>
      </c>
      <c r="H16" s="9">
        <v>0</v>
      </c>
    </row>
    <row r="17" spans="1:8" ht="15.75" x14ac:dyDescent="0.3">
      <c r="A17" s="7" t="s">
        <v>23</v>
      </c>
      <c r="B17" s="8">
        <v>0</v>
      </c>
      <c r="C17" s="9">
        <v>214685641.31999999</v>
      </c>
      <c r="D17" s="9">
        <v>214685641.31999999</v>
      </c>
      <c r="E17" s="9">
        <v>38654532.649999999</v>
      </c>
      <c r="F17" s="9">
        <v>38057744.549999997</v>
      </c>
      <c r="G17" s="9">
        <v>38057744.549999997</v>
      </c>
      <c r="H17" s="9">
        <v>38057744.549999997</v>
      </c>
    </row>
    <row r="18" spans="1:8" x14ac:dyDescent="0.25">
      <c r="A18" s="5" t="s">
        <v>24</v>
      </c>
      <c r="B18" s="6">
        <f>1584486508+17555000</f>
        <v>1602041508</v>
      </c>
      <c r="C18" s="6">
        <f>229082327.79+2451311.72</f>
        <v>231533639.50999999</v>
      </c>
      <c r="D18" s="6">
        <f>1813568835.79+20006311.72</f>
        <v>1833575147.51</v>
      </c>
      <c r="E18" s="6">
        <f>835739724.34+18924715.83</f>
        <v>854664440.17000008</v>
      </c>
      <c r="F18" s="6">
        <f>834889956.24+18924715.83</f>
        <v>853814672.07000005</v>
      </c>
      <c r="G18" s="6">
        <f>-749596551.76+1369715.83</f>
        <v>-748226835.92999995</v>
      </c>
      <c r="H18" s="6">
        <f>H3</f>
        <v>53187736.93</v>
      </c>
    </row>
    <row r="19" spans="1:8" ht="15.75" x14ac:dyDescent="0.3">
      <c r="A19" s="7" t="s">
        <v>25</v>
      </c>
      <c r="B19" s="9">
        <f>1584486508+17555000</f>
        <v>1602041508</v>
      </c>
      <c r="C19" s="9">
        <f>229082327.79+2451311.72</f>
        <v>231533639.50999999</v>
      </c>
      <c r="D19" s="9">
        <f>1813568835.79+20006311.72</f>
        <v>1833575147.51</v>
      </c>
      <c r="E19" s="9">
        <f>835739724.34+18924715.83</f>
        <v>854664440.17000008</v>
      </c>
      <c r="F19" s="9">
        <f>834889956.24+18924715.83</f>
        <v>853814672.07000005</v>
      </c>
      <c r="G19" s="9">
        <f>-749596551.76+1369715.83</f>
        <v>-748226835.92999995</v>
      </c>
      <c r="H19" s="9"/>
    </row>
    <row r="20" spans="1:8" ht="15.75" x14ac:dyDescent="0.3">
      <c r="A20" s="7" t="s">
        <v>26</v>
      </c>
      <c r="B20" s="9">
        <f>1580699698+17555000</f>
        <v>1598254698</v>
      </c>
      <c r="C20" s="9">
        <f>-11715849.91+2451311.72</f>
        <v>-9264538.1899999995</v>
      </c>
      <c r="D20" s="9">
        <f>1568983848.09+20006311.72</f>
        <v>1588990159.8099999</v>
      </c>
      <c r="E20" s="9">
        <f>793298381.69+18924715.83</f>
        <v>812223097.5200001</v>
      </c>
      <c r="F20" s="9">
        <f>793045401.69+18924715.83</f>
        <v>811970117.5200001</v>
      </c>
      <c r="G20" s="9">
        <f>-787654296.31+1369715.83</f>
        <v>-786284580.4799999</v>
      </c>
      <c r="H20" s="9"/>
    </row>
    <row r="21" spans="1:8" ht="15.75" x14ac:dyDescent="0.3">
      <c r="A21" s="7" t="s">
        <v>27</v>
      </c>
      <c r="B21" s="9">
        <f>3620000+17555000</f>
        <v>21175000</v>
      </c>
      <c r="C21" s="9">
        <f>14396686.47+2451311.72</f>
        <v>16847998.190000001</v>
      </c>
      <c r="D21" s="9">
        <f>18016686.47+20006311.72</f>
        <v>38022998.189999998</v>
      </c>
      <c r="E21" s="9">
        <f>17305916.69+18924715.83</f>
        <v>36230632.519999996</v>
      </c>
      <c r="F21" s="9">
        <f>17052936.69+18924715.83</f>
        <v>35977652.519999996</v>
      </c>
      <c r="G21" s="9">
        <f>13432936.69+1369715.83</f>
        <v>14802652.52</v>
      </c>
      <c r="H21" s="9">
        <f>13432936.69+1369715.83</f>
        <v>14802652.52</v>
      </c>
    </row>
    <row r="22" spans="1:8" ht="15.75" x14ac:dyDescent="0.3">
      <c r="A22" s="7" t="s">
        <v>28</v>
      </c>
      <c r="B22" s="8">
        <v>0</v>
      </c>
      <c r="C22" s="8">
        <v>0</v>
      </c>
      <c r="D22" s="8">
        <v>0</v>
      </c>
      <c r="E22" s="9">
        <v>0</v>
      </c>
      <c r="F22" s="8">
        <v>0</v>
      </c>
      <c r="G22" s="9">
        <v>0</v>
      </c>
      <c r="H22" s="9">
        <v>0</v>
      </c>
    </row>
    <row r="23" spans="1:8" ht="15.75" x14ac:dyDescent="0.3">
      <c r="A23" s="7" t="s">
        <v>29</v>
      </c>
      <c r="B23" s="9">
        <v>1577079698</v>
      </c>
      <c r="C23" s="9">
        <v>-26112536.379999999</v>
      </c>
      <c r="D23" s="9">
        <v>1550967161.6199999</v>
      </c>
      <c r="E23" s="9">
        <v>775992465</v>
      </c>
      <c r="F23" s="9">
        <v>775992465</v>
      </c>
      <c r="G23" s="9">
        <v>-801087233</v>
      </c>
      <c r="H23" s="9">
        <v>0</v>
      </c>
    </row>
    <row r="24" spans="1:8" ht="15.75" x14ac:dyDescent="0.3">
      <c r="A24" s="7" t="s">
        <v>30</v>
      </c>
      <c r="B24" s="9">
        <v>3786810</v>
      </c>
      <c r="C24" s="9">
        <v>26112536.379999999</v>
      </c>
      <c r="D24" s="9">
        <v>29899346.379999999</v>
      </c>
      <c r="E24" s="9">
        <v>3786810</v>
      </c>
      <c r="F24" s="9">
        <v>3786810</v>
      </c>
      <c r="G24" s="9">
        <v>0</v>
      </c>
      <c r="H24" s="9">
        <v>0</v>
      </c>
    </row>
    <row r="25" spans="1:8" ht="15.75" x14ac:dyDescent="0.3">
      <c r="A25" s="7" t="s">
        <v>31</v>
      </c>
      <c r="B25" s="9">
        <v>3786810</v>
      </c>
      <c r="C25" s="9">
        <v>26112536.379999999</v>
      </c>
      <c r="D25" s="9">
        <v>29899346.379999999</v>
      </c>
      <c r="E25" s="9">
        <v>3786810</v>
      </c>
      <c r="F25" s="9">
        <v>3786810</v>
      </c>
      <c r="G25" s="9">
        <v>0</v>
      </c>
      <c r="H25" s="9">
        <v>0</v>
      </c>
    </row>
    <row r="26" spans="1:8" ht="15.75" x14ac:dyDescent="0.3">
      <c r="A26" s="7" t="s">
        <v>32</v>
      </c>
      <c r="B26" s="8">
        <v>0</v>
      </c>
      <c r="C26" s="9">
        <v>214685641.31999999</v>
      </c>
      <c r="D26" s="9">
        <v>214685641.31999999</v>
      </c>
      <c r="E26" s="9">
        <v>38654532.649999999</v>
      </c>
      <c r="F26" s="9">
        <v>38057744.549999997</v>
      </c>
      <c r="G26" s="9">
        <v>38057744.549999997</v>
      </c>
      <c r="H26" s="9">
        <v>38057744.549999997</v>
      </c>
    </row>
    <row r="27" spans="1:8" ht="15.75" customHeight="1" x14ac:dyDescent="0.3">
      <c r="A27" s="10" t="s">
        <v>33</v>
      </c>
      <c r="B27" s="11">
        <v>0</v>
      </c>
      <c r="C27" s="12">
        <v>214685641.31999999</v>
      </c>
      <c r="D27" s="12">
        <v>214685641.31999999</v>
      </c>
      <c r="E27" s="12">
        <v>38654532.649999999</v>
      </c>
      <c r="F27" s="12">
        <v>38057744.549999997</v>
      </c>
      <c r="G27" s="12">
        <v>38057744.549999997</v>
      </c>
      <c r="H27" s="12">
        <v>38057744.549999997</v>
      </c>
    </row>
    <row r="28" spans="1:8" ht="15.75" customHeight="1" x14ac:dyDescent="0.25"/>
    <row r="29" spans="1:8" ht="15.75" customHeight="1" x14ac:dyDescent="0.25"/>
    <row r="30" spans="1:8" ht="15.75" customHeight="1" x14ac:dyDescent="0.25"/>
    <row r="31" spans="1:8" x14ac:dyDescent="0.25">
      <c r="A31" s="13"/>
      <c r="B31" s="13"/>
      <c r="C31" s="13"/>
    </row>
  </sheetData>
  <sheetProtection password="C691" sheet="1" objects="1" scenarios="1"/>
  <mergeCells count="1">
    <mergeCell ref="A1:H1"/>
  </mergeCells>
  <dataValidations count="8">
    <dataValidation allowBlank="1" showInputMessage="1" showErrorMessage="1" prompt="Recaudado menos Estimado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E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F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D2"/>
    <dataValidation allowBlank="1" showInputMessage="1" showErrorMessage="1" prompt="Las modificaciones realizadas al Pronóstico de Ingresos " sqref="C2"/>
    <dataValidation allowBlank="1" showInputMessage="1" showErrorMessage="1" prompt="Se refiere al nombre que se asigna a cada uno de los desagregados que se señalan." sqref="A2"/>
    <dataValidation allowBlank="1" showInputMessage="1" showErrorMessage="1" prompt="Sólo aplica cuando el importe de la columna de diferencia sea mayor a cero" sqref="H2"/>
  </dataValidations>
  <printOptions horizontalCentered="1"/>
  <pageMargins left="0.70866141732283472" right="0.70866141732283472" top="0.74803149606299213" bottom="0.35433070866141736" header="0.31496062992125984" footer="0.31496062992125984"/>
  <pageSetup scale="80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1-EAIE_GTO_PJEG_02_17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2017-08-24T19:36:33Z</cp:lastPrinted>
  <dcterms:created xsi:type="dcterms:W3CDTF">2017-07-11T17:42:41Z</dcterms:created>
  <dcterms:modified xsi:type="dcterms:W3CDTF">2017-08-24T19:36:49Z</dcterms:modified>
</cp:coreProperties>
</file>