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A INTERNET ARMONIZACIÓN CONTABLE\2017\TERCER TRIMESTRE\"/>
    </mc:Choice>
  </mc:AlternateContent>
  <bookViews>
    <workbookView xWindow="0" yWindow="0" windowWidth="20490" windowHeight="7755" tabRatio="946" firstSheet="1" activeTab="1"/>
  </bookViews>
  <sheets>
    <sheet name="Hoja1" sheetId="24" state="hidden" r:id="rId1"/>
    <sheet name="ESF-01" sheetId="2" r:id="rId2"/>
    <sheet name="ESF-02 " sheetId="3" r:id="rId3"/>
    <sheet name="ESF-03" sheetId="4" r:id="rId4"/>
    <sheet name="ESF-05" sheetId="5" r:id="rId5"/>
    <sheet name="ESF-08" sheetId="8" r:id="rId6"/>
    <sheet name="ESF-09" sheetId="9" r:id="rId7"/>
    <sheet name="ESF-12-13 " sheetId="12" r:id="rId8"/>
    <sheet name="EA-01-02" sheetId="16" r:id="rId9"/>
    <sheet name="EA-03 " sheetId="18" r:id="rId10"/>
    <sheet name="VHP-01 02" sheetId="19" r:id="rId11"/>
    <sheet name="EFE-01  " sheetId="21" r:id="rId12"/>
    <sheet name="EFE-02" sheetId="22" r:id="rId13"/>
    <sheet name="EFE-03" sheetId="27" r:id="rId14"/>
    <sheet name="Conciliacion_Ig" sheetId="26" r:id="rId15"/>
    <sheet name="Conciliacion_Eg" sheetId="25" r:id="rId16"/>
  </sheets>
  <definedNames>
    <definedName name="_xlnm._FilterDatabase" localSheetId="3" hidden="1">'ESF-03'!$A$12:$L$47</definedName>
    <definedName name="_xlnm._FilterDatabase" localSheetId="5" hidden="1">'ESF-08'!$A$10:$J$51</definedName>
    <definedName name="_xlnm.Print_Area" localSheetId="8">'EA-01-02'!$A$1:$H$27</definedName>
    <definedName name="_xlnm.Print_Area" localSheetId="9">'EA-03 '!$A$1:$H$112</definedName>
    <definedName name="_xlnm.Print_Area" localSheetId="11">'EFE-01  '!$A$5:$H$56</definedName>
    <definedName name="_xlnm.Print_Area" localSheetId="12">'EFE-02'!$A$1:$H$12</definedName>
    <definedName name="_xlnm.Print_Area" localSheetId="13">'EFE-03'!$A$1:$F$45</definedName>
    <definedName name="_xlnm.Print_Area" localSheetId="1">'ESF-01'!$A$1:$G$28</definedName>
    <definedName name="_xlnm.Print_Area" localSheetId="2">'ESF-02 '!$A$5:$I$29</definedName>
    <definedName name="_xlnm.Print_Area" localSheetId="3">'ESF-03'!$A$1:$J$48</definedName>
    <definedName name="_xlnm.Print_Area" localSheetId="5">'ESF-08'!$A$1:$H$33</definedName>
    <definedName name="_xlnm.Print_Area" localSheetId="6">'ESF-09'!$A$7:$H$26</definedName>
    <definedName name="_xlnm.Print_Area" localSheetId="7">'ESF-12-13 '!$A$5:$J$32</definedName>
    <definedName name="_xlnm.Print_Area" localSheetId="10">'VHP-01 02'!$A$1:$J$23</definedName>
    <definedName name="_xlnm.Print_Titles" localSheetId="8">'EA-01-02'!$1:$9</definedName>
    <definedName name="_xlnm.Print_Titles" localSheetId="9">'EA-03 '!$1:$9</definedName>
    <definedName name="_xlnm.Print_Titles" localSheetId="11">'EFE-01  '!$5:$11</definedName>
  </definedNames>
  <calcPr calcId="152511"/>
</workbook>
</file>

<file path=xl/calcChain.xml><?xml version="1.0" encoding="utf-8"?>
<calcChain xmlns="http://schemas.openxmlformats.org/spreadsheetml/2006/main">
  <c r="G45" i="22" l="1"/>
  <c r="A42" i="22" l="1"/>
  <c r="A40" i="22"/>
  <c r="A37" i="22"/>
  <c r="A36" i="22"/>
  <c r="A35" i="22"/>
  <c r="A34" i="22"/>
  <c r="A32" i="22"/>
  <c r="A30" i="22"/>
  <c r="A28" i="22"/>
  <c r="A26" i="22"/>
  <c r="A25" i="22"/>
  <c r="A24" i="22"/>
  <c r="A30" i="8"/>
  <c r="A29" i="8"/>
  <c r="A28" i="8"/>
  <c r="A27" i="8"/>
  <c r="A26" i="8"/>
  <c r="A25" i="8"/>
  <c r="A24" i="8"/>
  <c r="A23" i="8"/>
  <c r="A22" i="8"/>
  <c r="A21" i="8"/>
  <c r="A20" i="8"/>
  <c r="A19" i="5"/>
  <c r="A18" i="5"/>
  <c r="A17" i="5"/>
  <c r="A16" i="5"/>
  <c r="A15" i="5"/>
  <c r="F20" i="5"/>
  <c r="E39" i="4"/>
  <c r="E32" i="4"/>
  <c r="E31" i="4"/>
  <c r="E30" i="4"/>
  <c r="E29" i="4"/>
  <c r="E28" i="4"/>
  <c r="E27" i="4"/>
  <c r="E26" i="4"/>
  <c r="E25" i="4"/>
  <c r="E24" i="4"/>
  <c r="E23" i="4"/>
  <c r="E22" i="4"/>
  <c r="A17" i="3"/>
  <c r="A16" i="3"/>
  <c r="A15" i="3"/>
  <c r="G20" i="27" l="1"/>
  <c r="G19" i="27"/>
  <c r="G17" i="27"/>
  <c r="G15" i="27"/>
  <c r="G33" i="25" s="1"/>
  <c r="A28" i="21"/>
  <c r="A27" i="21"/>
  <c r="A107" i="18"/>
  <c r="A106" i="18"/>
  <c r="A105" i="18"/>
  <c r="A104" i="18"/>
  <c r="A103" i="18"/>
  <c r="A102" i="18"/>
  <c r="A101" i="18"/>
  <c r="A100" i="18"/>
  <c r="A108" i="18"/>
  <c r="A109" i="18"/>
  <c r="G38" i="27" l="1"/>
  <c r="G42" i="27"/>
  <c r="G11" i="27" l="1"/>
  <c r="A11" i="16"/>
  <c r="A49" i="21" l="1"/>
  <c r="A48" i="21"/>
  <c r="A46" i="21"/>
  <c r="A45" i="21"/>
  <c r="A44" i="21"/>
  <c r="A43" i="21"/>
  <c r="A41" i="21"/>
  <c r="A40" i="21"/>
  <c r="A39" i="21"/>
  <c r="A38" i="21"/>
  <c r="A37" i="21"/>
  <c r="A36" i="21"/>
  <c r="A34" i="21"/>
  <c r="A33" i="21"/>
  <c r="A31" i="21"/>
  <c r="A30" i="21"/>
  <c r="A29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A13" i="21"/>
  <c r="A12" i="21"/>
  <c r="H39" i="19"/>
  <c r="H40" i="19" s="1"/>
  <c r="G39" i="19"/>
  <c r="G40" i="19" s="1"/>
  <c r="F39" i="19"/>
  <c r="F40" i="19" s="1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46" i="16"/>
  <c r="G18" i="22"/>
  <c r="A15" i="22"/>
  <c r="A13" i="22"/>
  <c r="G26" i="9"/>
  <c r="F26" i="9"/>
  <c r="E26" i="9"/>
  <c r="A25" i="9"/>
  <c r="A24" i="9"/>
  <c r="G16" i="9"/>
  <c r="F16" i="9"/>
  <c r="E16" i="9"/>
  <c r="A15" i="9"/>
  <c r="A14" i="9"/>
  <c r="G55" i="4"/>
  <c r="H29" i="12" l="1"/>
  <c r="H27" i="12"/>
  <c r="G38" i="25" l="1"/>
  <c r="H51" i="21" l="1"/>
  <c r="G51" i="21"/>
  <c r="F51" i="21"/>
  <c r="G110" i="18"/>
  <c r="A25" i="16"/>
  <c r="G26" i="16"/>
  <c r="H40" i="4"/>
  <c r="G40" i="4"/>
  <c r="F40" i="4"/>
  <c r="E40" i="4"/>
  <c r="D40" i="4"/>
  <c r="I27" i="3"/>
  <c r="H27" i="3"/>
  <c r="G27" i="3"/>
  <c r="F27" i="3"/>
  <c r="E27" i="3"/>
  <c r="I18" i="3"/>
  <c r="H18" i="3"/>
  <c r="G18" i="3"/>
  <c r="F18" i="3"/>
  <c r="E18" i="3"/>
  <c r="H56" i="4" l="1"/>
  <c r="G56" i="4"/>
  <c r="F56" i="4"/>
  <c r="E56" i="4"/>
  <c r="D56" i="4"/>
  <c r="A55" i="4"/>
  <c r="A37" i="19" l="1"/>
  <c r="F28" i="12" l="1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H49" i="4"/>
  <c r="G49" i="4"/>
  <c r="F49" i="4"/>
  <c r="E49" i="4"/>
  <c r="D49" i="4"/>
  <c r="A48" i="4"/>
  <c r="A47" i="4"/>
  <c r="A46" i="4"/>
  <c r="A15" i="12" l="1"/>
  <c r="A14" i="12"/>
  <c r="A13" i="12"/>
  <c r="H30" i="12" l="1"/>
  <c r="H12" i="12"/>
  <c r="G49" i="8" l="1"/>
  <c r="F49" i="8"/>
  <c r="E49" i="8"/>
  <c r="A22" i="16" l="1"/>
  <c r="A21" i="16"/>
  <c r="A20" i="16"/>
  <c r="A38" i="8" l="1"/>
  <c r="G18" i="2" l="1"/>
  <c r="G17" i="2"/>
  <c r="G16" i="2"/>
  <c r="G15" i="2"/>
  <c r="G14" i="2"/>
  <c r="G13" i="2"/>
  <c r="A3" i="3" l="1"/>
  <c r="A3" i="4" s="1"/>
  <c r="A3" i="5" s="1"/>
  <c r="A3" i="8" s="1"/>
  <c r="A3" i="9" s="1"/>
  <c r="A3" i="12" s="1"/>
  <c r="A3" i="16" s="1"/>
  <c r="A3" i="18" s="1"/>
  <c r="A3" i="19" s="1"/>
  <c r="A3" i="21" s="1"/>
  <c r="A3" i="22" s="1"/>
  <c r="A3" i="27" s="1"/>
  <c r="A3" i="26" s="1"/>
  <c r="A3" i="25" s="1"/>
  <c r="F48" i="16" l="1"/>
  <c r="A47" i="16"/>
  <c r="A45" i="16"/>
  <c r="F39" i="12"/>
  <c r="A38" i="12"/>
  <c r="A38" i="19" l="1"/>
  <c r="A36" i="19"/>
  <c r="A35" i="19"/>
  <c r="A34" i="19"/>
  <c r="A33" i="19"/>
  <c r="A32" i="19"/>
  <c r="A31" i="19"/>
  <c r="G39" i="16"/>
  <c r="G26" i="26" s="1"/>
  <c r="A20" i="19" l="1"/>
  <c r="A19" i="19"/>
  <c r="A18" i="19"/>
  <c r="A17" i="19"/>
  <c r="A16" i="19"/>
  <c r="A15" i="19"/>
  <c r="A14" i="19"/>
  <c r="A13" i="19"/>
  <c r="A12" i="19"/>
  <c r="A38" i="16"/>
  <c r="A37" i="16"/>
  <c r="A36" i="16"/>
  <c r="A35" i="16"/>
  <c r="A34" i="16"/>
  <c r="A33" i="16"/>
  <c r="A32" i="16"/>
  <c r="A24" i="16"/>
  <c r="A23" i="16"/>
  <c r="A19" i="16"/>
  <c r="A18" i="16"/>
  <c r="A17" i="16"/>
  <c r="A16" i="16"/>
  <c r="A15" i="16"/>
  <c r="A14" i="16"/>
  <c r="A13" i="16"/>
  <c r="A12" i="16"/>
  <c r="A10" i="16"/>
  <c r="A30" i="12"/>
  <c r="A29" i="12"/>
  <c r="A28" i="12"/>
  <c r="A27" i="12"/>
  <c r="A26" i="12"/>
  <c r="A25" i="12"/>
  <c r="A24" i="12"/>
  <c r="A23" i="12"/>
  <c r="A22" i="12"/>
  <c r="A21" i="12"/>
  <c r="A20" i="12"/>
  <c r="A19" i="12"/>
  <c r="A18" i="12"/>
  <c r="A17" i="12"/>
  <c r="A16" i="12"/>
  <c r="A12" i="12"/>
  <c r="A48" i="8"/>
  <c r="A47" i="8"/>
  <c r="A46" i="8"/>
  <c r="A45" i="8"/>
  <c r="A44" i="8"/>
  <c r="A43" i="8"/>
  <c r="A42" i="8"/>
  <c r="A41" i="8"/>
  <c r="A40" i="8"/>
  <c r="A39" i="8"/>
  <c r="A13" i="8"/>
  <c r="A12" i="8"/>
  <c r="A11" i="8"/>
  <c r="A15" i="4"/>
  <c r="A14" i="4"/>
  <c r="A13" i="4"/>
  <c r="A18" i="2"/>
  <c r="A17" i="2"/>
  <c r="A16" i="2"/>
  <c r="A15" i="2"/>
  <c r="A14" i="2"/>
  <c r="A13" i="2"/>
  <c r="F110" i="18" l="1"/>
  <c r="G41" i="25" s="1"/>
  <c r="H16" i="4"/>
  <c r="G16" i="4"/>
  <c r="F16" i="4"/>
  <c r="E16" i="4"/>
  <c r="E19" i="2"/>
  <c r="G14" i="25"/>
  <c r="G20" i="26"/>
  <c r="G14" i="26"/>
  <c r="I31" i="12"/>
  <c r="H31" i="12"/>
  <c r="G31" i="12"/>
  <c r="F31" i="12"/>
  <c r="E31" i="12"/>
  <c r="H21" i="19"/>
  <c r="G21" i="19"/>
  <c r="F21" i="19"/>
  <c r="G31" i="8"/>
  <c r="F31" i="8"/>
  <c r="E31" i="8"/>
  <c r="G14" i="8"/>
  <c r="F14" i="8"/>
  <c r="E14" i="8"/>
  <c r="B22" i="5"/>
  <c r="H33" i="4"/>
  <c r="G33" i="4"/>
  <c r="F33" i="4"/>
  <c r="E33" i="4"/>
  <c r="D33" i="4"/>
  <c r="D16" i="4"/>
  <c r="G25" i="26" l="1"/>
  <c r="G27" i="26" s="1"/>
  <c r="G32" i="25" l="1"/>
  <c r="G40" i="25" s="1"/>
  <c r="G42" i="25" s="1"/>
</calcChain>
</file>

<file path=xl/sharedStrings.xml><?xml version="1.0" encoding="utf-8"?>
<sst xmlns="http://schemas.openxmlformats.org/spreadsheetml/2006/main" count="818" uniqueCount="481">
  <si>
    <t>NOTA:   ESF-01</t>
  </si>
  <si>
    <t>CUENTA</t>
  </si>
  <si>
    <t>NOMBRE DE LA CUENTA</t>
  </si>
  <si>
    <t>MONTO</t>
  </si>
  <si>
    <t>TIPO</t>
  </si>
  <si>
    <t>MONTO PARCIAL</t>
  </si>
  <si>
    <t>NOTA:   ESF-02</t>
  </si>
  <si>
    <t>NOTA:   ESF-03</t>
  </si>
  <si>
    <t>IMPORTE</t>
  </si>
  <si>
    <t>A 90 días</t>
  </si>
  <si>
    <t>A 180 días</t>
  </si>
  <si>
    <t>A 365 días</t>
  </si>
  <si>
    <t>+ 365 días</t>
  </si>
  <si>
    <t>CARACTERÍSTICAS</t>
  </si>
  <si>
    <t>ESTATUS DEL ADEUDO</t>
  </si>
  <si>
    <t>NOTA:    ESF-05</t>
  </si>
  <si>
    <t>MÉTODO</t>
  </si>
  <si>
    <t>1150    ALMACENES</t>
  </si>
  <si>
    <t>1230    BIENES INMUEBLES, INFRAESTRUCTURA Y CONSTRUCCIONES EN PROCESO</t>
  </si>
  <si>
    <t>NOTA:       ESF-08</t>
  </si>
  <si>
    <t>SALDO INICIAL</t>
  </si>
  <si>
    <t>SALDO FINAL</t>
  </si>
  <si>
    <t>FLUJO</t>
  </si>
  <si>
    <t>CRITERIO</t>
  </si>
  <si>
    <t>1240    BIENES MUEBLES</t>
  </si>
  <si>
    <t>NOTA:        ESF-09</t>
  </si>
  <si>
    <t xml:space="preserve">NOTA:         ESF-12 </t>
  </si>
  <si>
    <t>NOTA:         ESF-13</t>
  </si>
  <si>
    <t>NATURALEZA</t>
  </si>
  <si>
    <t>%  GASTO</t>
  </si>
  <si>
    <t>EXPLICACIÓN</t>
  </si>
  <si>
    <t>NOTA:    VHP-01</t>
  </si>
  <si>
    <t>MODIFICACION</t>
  </si>
  <si>
    <t>NOTA:        VHP-02</t>
  </si>
  <si>
    <t>NOTA:         EFE-01</t>
  </si>
  <si>
    <t>NOTA:     EFE-02</t>
  </si>
  <si>
    <t>% SUB</t>
  </si>
  <si>
    <t>4300    OTROS INGRESOS Y BENEFICIOS</t>
  </si>
  <si>
    <t>3100    HACIENDA PÚBLICA/PATRIMONIO CONTRIBUIDO</t>
  </si>
  <si>
    <t>3200    HACIENDA PÚBLICA/PATRIMONIO GENERADO</t>
  </si>
  <si>
    <t>1114    INVERSIONES TEMPORALES (HASTA 3 MESES)</t>
  </si>
  <si>
    <t>1122    CUENTAS POR COBRAR A CORTO PLAZO</t>
  </si>
  <si>
    <t>1123    DEUDORES DIVERSOS POR COBRAR A CORTO PLAZO</t>
  </si>
  <si>
    <t>1250    ACTIVOS INTANGIBLES</t>
  </si>
  <si>
    <t>1125    DEUDORES POR ANTICIPOS DE TESORERÍA A CORTO PLAZO</t>
  </si>
  <si>
    <t>1110    FLUJO DE EFECTIVO</t>
  </si>
  <si>
    <t>2013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</si>
  <si>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</si>
  <si>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</si>
  <si>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</si>
  <si>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</si>
  <si>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</si>
  <si>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</si>
  <si>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</si>
  <si>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</si>
  <si>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</si>
  <si>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</si>
  <si>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</si>
  <si>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</si>
  <si>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</si>
  <si>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</si>
  <si>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</si>
  <si>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</si>
  <si>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Adeudos de ejercicios fiscales anteriores (ADEFAS)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</si>
  <si>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</si>
  <si>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</si>
  <si>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</si>
  <si>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</si>
  <si>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</si>
  <si>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4. Total de Gasto Contable (4 = 1 - 2 + 3)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</si>
  <si>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</si>
  <si>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</si>
  <si>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</si>
  <si>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</si>
  <si>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</si>
  <si>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</si>
  <si>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</si>
  <si>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</si>
  <si>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</si>
  <si>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</si>
  <si>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</si>
  <si>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4. Ingresos Contables (4 = 1 + 2 - 3)</t>
  </si>
  <si>
    <t>CONCILIACIÓN ENTRE LOS INGRESOS PRESUPUESTARIOS Y CONTABLES</t>
  </si>
  <si>
    <t>CONCILIACIÓN ENTRE LOS EGRESOS PRESUPUESTARIOS Y LOS GASTOS CONTABLES</t>
  </si>
  <si>
    <t>Amortización de la deuda pública</t>
  </si>
  <si>
    <t>Otros ingresos presupuestarios no contables</t>
  </si>
  <si>
    <t>Otros egresos presupuestales no contables</t>
  </si>
  <si>
    <t>Otros gastos</t>
  </si>
  <si>
    <t>Otros gastos contables no presupuestales</t>
  </si>
  <si>
    <t>3. Más gastos contables no presupuestales</t>
  </si>
  <si>
    <t>00</t>
  </si>
  <si>
    <t>5000    GASTOS Y OTRAS PERDIDAS</t>
  </si>
  <si>
    <t>2160    FONDOS Y BIENES DE TERCEROS EN GARANTÍA Y/O ADMINISTRACION A CORTO PLAZO</t>
  </si>
  <si>
    <t>5800-6100-6300</t>
  </si>
  <si>
    <t>Conciliacion_Ig</t>
  </si>
  <si>
    <t>Conciliacion_Eg</t>
  </si>
  <si>
    <t>1265    AMORTIZACIÓN ACUMULADA DE ACTIVOS INTANGIBLES</t>
  </si>
  <si>
    <t>NOTA:     EFE-03</t>
  </si>
  <si>
    <t>TOTAL_1150</t>
  </si>
  <si>
    <t>TOTAL_1114</t>
  </si>
  <si>
    <t>TOTAL_1122</t>
  </si>
  <si>
    <t>TOTAL_1123</t>
  </si>
  <si>
    <t>TOTAL_1125</t>
  </si>
  <si>
    <t>TOTAL_1240</t>
  </si>
  <si>
    <t>TOTAL_1250</t>
  </si>
  <si>
    <t>TOTAL_1265</t>
  </si>
  <si>
    <t>Método de depreciación</t>
  </si>
  <si>
    <t>Tasa</t>
  </si>
  <si>
    <t>2110    CUENTAS POR PAGAR A CORTO PLAZO</t>
  </si>
  <si>
    <t>TOTAL_2110</t>
  </si>
  <si>
    <t>TOTAL_2160</t>
  </si>
  <si>
    <t>4100  INGRESOS DE GESTIÓN</t>
  </si>
  <si>
    <t>4200  PARTICIPACIONES, APORTACIONES, TRANSFERENCIAS, ASIGNACIONES, SUBSIDIOS Y OTRAS AYUDAS</t>
  </si>
  <si>
    <t>TOTAL_4100</t>
  </si>
  <si>
    <t>CONCILIACIÓN DEL FLUJO DE EFECTIVO</t>
  </si>
  <si>
    <t>1130    DERECHOS A RECIBIR BIENES O SERVICIOS</t>
  </si>
  <si>
    <t>TOTAL_4200</t>
  </si>
  <si>
    <t>TOTAL_4300</t>
  </si>
  <si>
    <t>TOTAL_3100</t>
  </si>
  <si>
    <t>TOTAL_3200</t>
  </si>
  <si>
    <t>1230  BIENES INMUEBLES, INFRAESTRUCTURA Y CONSTRUCCIONES EN PROCESO</t>
  </si>
  <si>
    <t>1240 Y 1250  BIENES MUEBLES E INTANGIBLES</t>
  </si>
  <si>
    <t>NOTA:    EA-03</t>
  </si>
  <si>
    <t>NOTA:   EA-02</t>
  </si>
  <si>
    <t>NOTA:   EA-01</t>
  </si>
  <si>
    <t>OTROS GASTOS Y PÉRDIDAS EXTRAORDINARIAS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</si>
  <si>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</si>
  <si>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</si>
  <si>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</si>
  <si>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</si>
  <si>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</si>
  <si>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</si>
  <si>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</si>
  <si>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</si>
  <si>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</si>
  <si>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</si>
  <si>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</si>
  <si>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</si>
  <si>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</si>
  <si>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</si>
  <si>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</si>
  <si>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</si>
  <si>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</si>
  <si>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</si>
  <si>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</si>
  <si>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</si>
  <si>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</si>
  <si>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</si>
  <si>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</si>
  <si>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</si>
  <si>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</si>
  <si>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</si>
  <si>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@se6#16</t>
  </si>
  <si>
    <t>TOTAL_1130</t>
  </si>
  <si>
    <t>TOTAL_1230</t>
  </si>
  <si>
    <t>TOTAL_5000</t>
  </si>
  <si>
    <t>TOTAL_1110</t>
  </si>
  <si>
    <t>TOTAL_1240 Y 1250</t>
  </si>
  <si>
    <t xml:space="preserve">   1114000100  SNTDER INVERSION  65500708240</t>
  </si>
  <si>
    <t xml:space="preserve">   1114000200  BAJIO INVERSION  10704336</t>
  </si>
  <si>
    <t xml:space="preserve">   1114000300  INTERACCION INV 1730</t>
  </si>
  <si>
    <t xml:space="preserve">   1114020100  BBVA BANCOMER INVERS</t>
  </si>
  <si>
    <t xml:space="preserve">   1114020300  SANTANDER  INVERSION</t>
  </si>
  <si>
    <t xml:space="preserve">   1114020400  BANAMEX INVERSION</t>
  </si>
  <si>
    <t>FONDOS DE INVERSIÓN STERGOB B4 AAA/1</t>
  </si>
  <si>
    <t>PAGARÉ BANCARIO</t>
  </si>
  <si>
    <t>FONDOS DE INVERSIÓN BNMGUB1 CO-A AAA/2</t>
  </si>
  <si>
    <t>FONDOS DE INVERSIÓN BEMERGOB NC1 AAA/1, BMERGOB2 NC2 AAA/2</t>
  </si>
  <si>
    <t xml:space="preserve">  1122000002  FEDERAL</t>
  </si>
  <si>
    <t xml:space="preserve">  1122000003  OTROS</t>
  </si>
  <si>
    <t xml:space="preserve">   1123010001  FUNCIONARIOS Y EMPLEADOS</t>
  </si>
  <si>
    <t xml:space="preserve">   1123010002  DEUDORES DIVERSOS</t>
  </si>
  <si>
    <t xml:space="preserve">   1123020001  DEUDORES DIVERSOS FA</t>
  </si>
  <si>
    <t>100% FACTIBLE</t>
  </si>
  <si>
    <t>EN PLAZO</t>
  </si>
  <si>
    <t>FONDO REVOLVENTE GUANAJUATO</t>
  </si>
  <si>
    <t>FONDO REVOLVENTE IRAPUATO</t>
  </si>
  <si>
    <t>FONDO REVOLVENTE LEON</t>
  </si>
  <si>
    <t>FONDO REVOLVENTE SAN MIGUEL DE ALLENDE</t>
  </si>
  <si>
    <t>FONDO REVOLVENTE CONTRALORÍA</t>
  </si>
  <si>
    <t>FONDO REVOLVENTE PROY SISCONEXPE</t>
  </si>
  <si>
    <t>FONDO REVOLVENTE INSTITUTO DE FORMACION</t>
  </si>
  <si>
    <t xml:space="preserve">FONDO REVOLVENTE PRESIDENCIA </t>
  </si>
  <si>
    <t>FONDO REVOLVENTE DIRECCIÓN DE SERVICIOS DE APOYO</t>
  </si>
  <si>
    <t>FONDO REVOLVENTE DIRECCIÓN DE SEGURIDAD Y VIGILANCIA</t>
  </si>
  <si>
    <t xml:space="preserve">   1134000001  ANTICIPO A CONTRATISTAS</t>
  </si>
  <si>
    <t xml:space="preserve">  1151102100  MATERIALES DE ADMINISTRACIÓN</t>
  </si>
  <si>
    <t xml:space="preserve">  1151602700  VESTUARIO,UNIFORMES</t>
  </si>
  <si>
    <t>PROMEDIOS</t>
  </si>
  <si>
    <t xml:space="preserve">   1231005811  TERRENOS</t>
  </si>
  <si>
    <t xml:space="preserve">   1233005831  EDIFICIOS NO HABITACIONALES</t>
  </si>
  <si>
    <t xml:space="preserve">   1236206221  CONSTRUCCIONES EN PROCESO</t>
  </si>
  <si>
    <t>MENSUAL</t>
  </si>
  <si>
    <t xml:space="preserve">   1241105111  MUEBLES DE OFICINA Y ADMINISTRACIÓN</t>
  </si>
  <si>
    <t xml:space="preserve">   1241305151  EQUIPO DE CÓMPUTO Y TECNOLOGÍAS</t>
  </si>
  <si>
    <t xml:space="preserve">   1241905191  OTROS MOBILIARIOS Y EQUIPOS</t>
  </si>
  <si>
    <t xml:space="preserve">   1243105311  EQUIPO MEDICO</t>
  </si>
  <si>
    <t xml:space="preserve">   1244105411  AUTOMOVILES Y EQUIPO TERRESTRE</t>
  </si>
  <si>
    <t xml:space="preserve">   1244905491  OTROS EQUIPOS DE TRANSPORTE</t>
  </si>
  <si>
    <t xml:space="preserve">   1246405641  SISTEMA DE AIRE ACONDICIONADO</t>
  </si>
  <si>
    <t xml:space="preserve">   1246505651  EQUIPO DE COMUNICACIÓN</t>
  </si>
  <si>
    <t xml:space="preserve">   1246605661  EQUIPO DE GENERACIÓN ELÉCTRICA</t>
  </si>
  <si>
    <t xml:space="preserve">   1246705671  HERRAMIENTAS Y MAQUINARIA</t>
  </si>
  <si>
    <t>LINEA RECTA</t>
  </si>
  <si>
    <t xml:space="preserve">   1263005111  DEPRECIACIÓN MUEBLES</t>
  </si>
  <si>
    <t xml:space="preserve">   1263005151  DEPRECIACIÓN EQUIPO DE COMPUTO</t>
  </si>
  <si>
    <t xml:space="preserve">   1263005191  DEPRECIACIÓN OTROS MOBILIARIOS Y EQUIPOS</t>
  </si>
  <si>
    <t xml:space="preserve">   1263005311  DEPRECIACIÓN EQUIPO MEDICO</t>
  </si>
  <si>
    <t xml:space="preserve">   1263005411  DEPRECIACIÓN AUTOMOVILES Y EQUIPO TERRESTRE</t>
  </si>
  <si>
    <t xml:space="preserve">   1263005491  DEPRECIACIÓN OTROS EQUIPOS DE TRANSPORTE</t>
  </si>
  <si>
    <t xml:space="preserve">   1263005641  DEPRECIACIÓN SISTEMA DE AIRE ACONDICIONADO</t>
  </si>
  <si>
    <t xml:space="preserve">   1263005651  DEPRECIACIÓN EQUIPO DE COMUNICACIÓN</t>
  </si>
  <si>
    <t xml:space="preserve">   1263005661  DEPRECIACIÓN EQUIPO DE GENERACIÓN ELECTRICA</t>
  </si>
  <si>
    <t xml:space="preserve">   1263005671  DEPRECIACIÓN HERRAMIENTAS Y MAQUINARIA</t>
  </si>
  <si>
    <t xml:space="preserve">   1261005831  DEPRECIACIÓN EDIFICIOS</t>
  </si>
  <si>
    <t xml:space="preserve">   1254105971  LICENCIAS INFORMATICAS</t>
  </si>
  <si>
    <t>POR TIEMPO</t>
  </si>
  <si>
    <t xml:space="preserve">   1265005971  AMORTIZACION LICENCIAS INFORMATICAS</t>
  </si>
  <si>
    <t xml:space="preserve">   2111000002  PRESTACIONES LABORALES</t>
  </si>
  <si>
    <t xml:space="preserve">   2117001001  I. S. R.. RETENIDO EN SUELDOS</t>
  </si>
  <si>
    <t xml:space="preserve">   2117001002  RETENCION HONORARIOS</t>
  </si>
  <si>
    <t xml:space="preserve">   2117001003  10%  RETENCION ARRENDAMIENTOS</t>
  </si>
  <si>
    <t xml:space="preserve">   2117001004  2% IMPUESTO SOBRE NOMINA</t>
  </si>
  <si>
    <t xml:space="preserve">   2117001005  1% IMPTO CED HONOR</t>
  </si>
  <si>
    <t xml:space="preserve">   2117001006  1% IMPTO CED ARREND</t>
  </si>
  <si>
    <t xml:space="preserve">   2117001007  2% IMPTO CED HONOR</t>
  </si>
  <si>
    <t xml:space="preserve">   2117001008  2% IMPTO CED ARREND</t>
  </si>
  <si>
    <t xml:space="preserve">   2117001009  RETENCIONES ISSEG</t>
  </si>
  <si>
    <t xml:space="preserve">   2117001010  RETENCIONES ISSSTE</t>
  </si>
  <si>
    <t xml:space="preserve">   2117001011  I. S. R. RET ASIMILA</t>
  </si>
  <si>
    <t xml:space="preserve">   2119010002  ACREEDORES DIVERSOS</t>
  </si>
  <si>
    <t xml:space="preserve">   2119020005  CERT NO COBRADOS CP</t>
  </si>
  <si>
    <t xml:space="preserve">   2119020009  REVALUACIÓN ACREED</t>
  </si>
  <si>
    <t xml:space="preserve"> </t>
  </si>
  <si>
    <t xml:space="preserve">   2161010001  DEPOSITOS EN GARANTIA</t>
  </si>
  <si>
    <t>PARTICULARES</t>
  </si>
  <si>
    <t>N/A</t>
  </si>
  <si>
    <t xml:space="preserve">   4151006101  PRODUCTOS FINANCIEROS</t>
  </si>
  <si>
    <t xml:space="preserve">   4159015101  PRODUCTOS FINANCIEROS</t>
  </si>
  <si>
    <t xml:space="preserve">   4159015102  OTROS PRODUCTOS</t>
  </si>
  <si>
    <t xml:space="preserve">   4159015103  2% SUPERVISION EXTERNA DE OBRA</t>
  </si>
  <si>
    <t xml:space="preserve">   4159015104  RENTA DE CAFETERIA</t>
  </si>
  <si>
    <t xml:space="preserve">   4159015108  INGRESOS POR PROGRAMAS</t>
  </si>
  <si>
    <t xml:space="preserve">   4159015109  PRODUCTOS VARIOS</t>
  </si>
  <si>
    <t xml:space="preserve">   4162006104  INGRESOS POR MULTAS</t>
  </si>
  <si>
    <t xml:space="preserve">   4169006105  INGRESOS CERTIFICADO</t>
  </si>
  <si>
    <t xml:space="preserve">   4169006106  INGRESOS CERTIFICADO</t>
  </si>
  <si>
    <t xml:space="preserve">   4169006107  ING CERTIFICADOS A</t>
  </si>
  <si>
    <t>RECAUDADO</t>
  </si>
  <si>
    <t>DEVENGADO/RECAUD</t>
  </si>
  <si>
    <t xml:space="preserve">   4221009101  TRANSFERENCIAS PARA SERVICIOS PERSONALES</t>
  </si>
  <si>
    <t xml:space="preserve">   4221009102  TRANSFERENCIAS PARA ADQUISICIÓN DE MATERIALES</t>
  </si>
  <si>
    <t xml:space="preserve">   4221009103  TRANSFERENCIAS PARA CONTRATACIÓN DE SERVICIOS</t>
  </si>
  <si>
    <t xml:space="preserve">   4221009104  TRANSFERENCIAS PARA AYUDAS Y SUBSIDIOS</t>
  </si>
  <si>
    <t xml:space="preserve">   4221009105  TRANSFERENCIAS PARA BIENES MUEBLES E INMUEBLES</t>
  </si>
  <si>
    <t xml:space="preserve">   4221009106  TRANSFERENCIAS PARA INVERSIÓN PÚBLICA</t>
  </si>
  <si>
    <t xml:space="preserve">   4221009107  TRANSFERENCIAS PARA INVERSIÓN FINANCIERA</t>
  </si>
  <si>
    <t xml:space="preserve">  4399000201  OTROS INGRESOS CONTABLES</t>
  </si>
  <si>
    <t>OTROS</t>
  </si>
  <si>
    <t>PAGO NOMINA</t>
  </si>
  <si>
    <t xml:space="preserve">  3110000001  APORTACIONES DE PATRIMONIO</t>
  </si>
  <si>
    <t xml:space="preserve">  3111009105  APORTACIONES GOBIERNO ESTATAL MUEBLES</t>
  </si>
  <si>
    <t xml:space="preserve">  3111009305  APORTACIONES SETEC BIENES MUEBLES</t>
  </si>
  <si>
    <t xml:space="preserve">  3112009105  APORTACIONES GOBIERNO ESTATAL AÑOS ANT.</t>
  </si>
  <si>
    <t xml:space="preserve">  3112009205  APORTACIONES F AUX BIENES MUEBLES AÑOS ANT.</t>
  </si>
  <si>
    <t xml:space="preserve">  3112009206  APORTACIONES F AUX OBRA PÚBLICA AÑOS ANT.</t>
  </si>
  <si>
    <t xml:space="preserve">  3112009305  APORTACIONES SETEC BIENES MUEBLES AÑOS ANT.</t>
  </si>
  <si>
    <t xml:space="preserve">  3120000001  DONACIONES</t>
  </si>
  <si>
    <t>APORTACION</t>
  </si>
  <si>
    <t>ESTATAL</t>
  </si>
  <si>
    <t>FEDERAL</t>
  </si>
  <si>
    <t>DONACION</t>
  </si>
  <si>
    <t xml:space="preserve">   3210 Ahorro/ Desahorro</t>
  </si>
  <si>
    <t xml:space="preserve">   3210 Ahorro/ Desahorro FA</t>
  </si>
  <si>
    <t>*  Subtotal</t>
  </si>
  <si>
    <t xml:space="preserve">   3220001001  RESULTADOS DE EJERCICIOS ANTERIORES</t>
  </si>
  <si>
    <t xml:space="preserve">   3220001011  REFRENDO</t>
  </si>
  <si>
    <t xml:space="preserve">   3220001012  OTROS FONDOS</t>
  </si>
  <si>
    <t xml:space="preserve">   3220002001  RESULTADOS DE EJERCICIOS ANTERIORES FA</t>
  </si>
  <si>
    <t xml:space="preserve">   3220002002  RESERVA ETIQUETADA PARA GASTO DE INVERSIÓN</t>
  </si>
  <si>
    <t xml:space="preserve">   3220002003  APLICACION DE LA RESERVA EJERCICIOS ANTERIORES</t>
  </si>
  <si>
    <t xml:space="preserve">   3251000001  CAMBIOS EN POLITICAS CONTABLES</t>
  </si>
  <si>
    <t>**  INMUEBLES</t>
  </si>
  <si>
    <t>*   1241     Mobiliario y Eq. de Admon.</t>
  </si>
  <si>
    <t>*   1246     Maquinaria, otros Eq. y Herr.</t>
  </si>
  <si>
    <t>**  MUEBLES</t>
  </si>
  <si>
    <t>*   1254     Licencias</t>
  </si>
  <si>
    <t>**  INTANGIBLES</t>
  </si>
  <si>
    <t>PODER JUDICIAL DEL ESTADO DE GUANAJUATO</t>
  </si>
  <si>
    <t xml:space="preserve">NOTAS DE DESGLOSE </t>
  </si>
  <si>
    <t xml:space="preserve">  4393000201  REVALUACIÓN CAMBIARIA</t>
  </si>
  <si>
    <t>1260    DEPRECIACIÓN ACUMULADA DE BIENES INMUEBLES Y MUEBLES</t>
  </si>
  <si>
    <t xml:space="preserve">    1241105111  MUEBLES DE OFICINA Y</t>
  </si>
  <si>
    <t xml:space="preserve">    1241905191  OTROS MOBILIARIOS Y</t>
  </si>
  <si>
    <t xml:space="preserve">   4169006111  DEPOSITOS NO RECONOCIDOS</t>
  </si>
  <si>
    <t xml:space="preserve">  3111009106  APORTACIONES GOBIERNO ESTATAL OBRA PUB.</t>
  </si>
  <si>
    <t>DIF. POR TIPO DE CAMBIO</t>
  </si>
  <si>
    <t xml:space="preserve">    1241305151  EQUIPO DE COMPUTO Y</t>
  </si>
  <si>
    <t xml:space="preserve">    1254105971  LICENCIAS INFORMATIC</t>
  </si>
  <si>
    <t xml:space="preserve">   2112000001  PROVEEDORES DE BIENE</t>
  </si>
  <si>
    <t xml:space="preserve">   1131000001  ANTICIPO A PROVEEDOR SERVICIOS</t>
  </si>
  <si>
    <t xml:space="preserve">   1132000001  ANTICIPO A PROVEEDOR BIENES</t>
  </si>
  <si>
    <t xml:space="preserve">    1246705671  HERRAMIENTAS Y MAQUI</t>
  </si>
  <si>
    <t>1229    OTROS DERECHOS A RECIBIR EFECTIVO O EQUIVALENTES A LARGO PLAZO</t>
  </si>
  <si>
    <t xml:space="preserve">   1229000001  DEPOSITOS GARANTIA</t>
  </si>
  <si>
    <t>100% FACTIBLE. CFE</t>
  </si>
  <si>
    <t>1124   INGRESOS POR RECUPERAR A CORTO PLAZO</t>
  </si>
  <si>
    <t xml:space="preserve">  1124010002  FUNCIONARIOS DEUDORES INGRESOS</t>
  </si>
  <si>
    <t>FONDO REVOLVENTE ADMIVO CELAYA</t>
  </si>
  <si>
    <t>1129    OTROS DERECHOS A RECIBIR EFECTIVO O EQUIVALENTES A CORTO PLAZO</t>
  </si>
  <si>
    <t xml:space="preserve">1129010001 OTROS DEUDORES DE BIENES Y SERVICIOS </t>
  </si>
  <si>
    <t xml:space="preserve">   2119020001  ACREEDORES DIVERSOS FA</t>
  </si>
  <si>
    <t xml:space="preserve">   4159015111  ACUERDO DE SOLIDARIDAD</t>
  </si>
  <si>
    <t xml:space="preserve">    1236206221  CONSTRUCCIONES EN PROCESO</t>
  </si>
  <si>
    <t>TOTAL_1124</t>
  </si>
  <si>
    <t>TOTAL_1129</t>
  </si>
  <si>
    <t>TOTAL_1229</t>
  </si>
  <si>
    <t>TOTAL_1260</t>
  </si>
  <si>
    <t xml:space="preserve">   1251005911  SOFTWARE</t>
  </si>
  <si>
    <t xml:space="preserve">   1265005911  AMORTIZACION SOFTWARE</t>
  </si>
  <si>
    <t xml:space="preserve">    1231005811  TERRENOS</t>
  </si>
  <si>
    <t>*   1231     Terrenos</t>
  </si>
  <si>
    <t>*   1236     Constr. En Proc. Bienes Propios</t>
  </si>
  <si>
    <t xml:space="preserve">    1244105411  AUTOM#VILES Y EQUIPO</t>
  </si>
  <si>
    <t>*   1244     Equipo de Transporte</t>
  </si>
  <si>
    <t xml:space="preserve">    1246505651  EQUIPO DE COMUNICACI</t>
  </si>
  <si>
    <t xml:space="preserve">    1251005911  SOFTWARE</t>
  </si>
  <si>
    <t>*   1251     Software</t>
  </si>
  <si>
    <t xml:space="preserve">  4399000101  OTROS INGRESOS</t>
  </si>
  <si>
    <t xml:space="preserve">   4152006201  INGRESOS POR VENTA DE OBJETOS</t>
  </si>
  <si>
    <t xml:space="preserve">   3220002012  RECURSO FONDO AUXILIAR CONSTRUCCION</t>
  </si>
  <si>
    <t>AL 30 DE SEPTIEMBRE DE 2017</t>
  </si>
  <si>
    <t xml:space="preserve">   2112000010  PROVEEDORES DE EM/RF</t>
  </si>
  <si>
    <t xml:space="preserve">   2119020003  PASIVO TRANSITORIO</t>
  </si>
  <si>
    <t xml:space="preserve">   4162006109  MULTAS MEDIDA APREM</t>
  </si>
  <si>
    <t xml:space="preserve">   4169006110  INGRESOS  APROVECHAM</t>
  </si>
  <si>
    <t xml:space="preserve">  5111001131  SUELDO BASE AL PERSO</t>
  </si>
  <si>
    <t xml:space="preserve">  5112001211  HONORARIOS ASIMILABL</t>
  </si>
  <si>
    <t xml:space="preserve">  5112001221  SALARIOS POR SERVICI</t>
  </si>
  <si>
    <t xml:space="preserve">  5112001222  SALARIOS AL PERSONAL</t>
  </si>
  <si>
    <t xml:space="preserve">  5113001311  PRIMA POR A#OS DE SE</t>
  </si>
  <si>
    <t xml:space="preserve">  5113001321  PRIMA VACACIONAL Y DOMINICAL</t>
  </si>
  <si>
    <t xml:space="preserve">  5113001322  GRATIFICACION DE FIN DE ANO</t>
  </si>
  <si>
    <t xml:space="preserve">  5113001341  RETRIBUCIONES POR AC</t>
  </si>
  <si>
    <t xml:space="preserve">  5113001342  AYUDA POR SERVICIOS</t>
  </si>
  <si>
    <t xml:space="preserve">  5113001343  GRATIFICACION QUINCENAL</t>
  </si>
  <si>
    <t xml:space="preserve">  5114001411  CUOTAS AL ISSSTE</t>
  </si>
  <si>
    <t xml:space="preserve">  5114001412  APORTACIONES AL ISSEG</t>
  </si>
  <si>
    <t xml:space="preserve">  5114001413  PLAN DE PERMANENCIA</t>
  </si>
  <si>
    <t xml:space="preserve">  5114001441  APORTACIONES PARA SEGUROS.</t>
  </si>
  <si>
    <t xml:space="preserve">  5115001532  PAGO PERSONAL JUBILA</t>
  </si>
  <si>
    <t xml:space="preserve">  5115001533  PRESTACIONES DE RETIRO</t>
  </si>
  <si>
    <t xml:space="preserve">  5115001541  PRESTACIONES CONTRACTUALES</t>
  </si>
  <si>
    <t xml:space="preserve">  5115001591  PREVISION SOCIAL</t>
  </si>
  <si>
    <t xml:space="preserve">  5115001592  BECAS P HIJOS TRABAJ</t>
  </si>
  <si>
    <t xml:space="preserve">  5116001712  ESTIMULOS POR EL DIA</t>
  </si>
  <si>
    <t xml:space="preserve">  5121002111  MATERIALES, UTILES Y</t>
  </si>
  <si>
    <t xml:space="preserve">  5121002121  MATERIALES Y UTILES</t>
  </si>
  <si>
    <t xml:space="preserve">  5121002141  MATERIALES, UTILES Y</t>
  </si>
  <si>
    <t xml:space="preserve">  5121002151  MATERIAL IMPRESO E I</t>
  </si>
  <si>
    <t xml:space="preserve">  5121002161  MATERIAL DE LIMPIEZA</t>
  </si>
  <si>
    <t xml:space="preserve">  5122002211  PRODUCTOS ALIMENTICI</t>
  </si>
  <si>
    <t xml:space="preserve">  5124002461  MATERIAL ELECTRICO Y</t>
  </si>
  <si>
    <t xml:space="preserve">  5124002481  MATERIALES COMPLEMENTARIOS</t>
  </si>
  <si>
    <t xml:space="preserve">  5125002531  MEDICINAS</t>
  </si>
  <si>
    <t xml:space="preserve">  5125002541  SUMINISTROS MEDICOS</t>
  </si>
  <si>
    <t xml:space="preserve">  5126002611  COMBUSTIBLES, LUBRIC</t>
  </si>
  <si>
    <t xml:space="preserve">  5127002711  VESTUARIO Y UNIFORMES.</t>
  </si>
  <si>
    <t xml:space="preserve">  5127002721  PRENDAS DE PROTECCION</t>
  </si>
  <si>
    <t xml:space="preserve">  5129002911  HERRAMIENTAS MENORES.</t>
  </si>
  <si>
    <t xml:space="preserve">  5129002941  REFACCIONES Y ACCESO</t>
  </si>
  <si>
    <t xml:space="preserve">  5131003111  ENERGIA ELECTRICA.</t>
  </si>
  <si>
    <t xml:space="preserve">  5131003131  AGUA.</t>
  </si>
  <si>
    <t xml:space="preserve">  5131003141  TELEFONIA TRADICIONAL</t>
  </si>
  <si>
    <t xml:space="preserve">  5131003151  TELEFONIA CELULAR.</t>
  </si>
  <si>
    <t xml:space="preserve">  5131003171  SERVICIOS  DE ACCESO</t>
  </si>
  <si>
    <t xml:space="preserve">  5131003181  SERVICIOS POSTALES TELEGRAFICOS</t>
  </si>
  <si>
    <t xml:space="preserve">  5132003221  ARRENDAMIENTO DE EDIFICIOS.</t>
  </si>
  <si>
    <t xml:space="preserve">  5132003231  ARRENDAMIENTO DE MOB</t>
  </si>
  <si>
    <t xml:space="preserve">  5132003251  ARRENDAMIENTO DE EQU</t>
  </si>
  <si>
    <t xml:space="preserve">  5132003291  OTROS ARRENDAMIENTOS</t>
  </si>
  <si>
    <t xml:space="preserve">  5133003311  SERVICIOS LEGALES, D</t>
  </si>
  <si>
    <t xml:space="preserve">  5133003321  SERVICIOS DE DISENO,</t>
  </si>
  <si>
    <t xml:space="preserve">  5133003331  SERVICIOS DE CONSULT</t>
  </si>
  <si>
    <t xml:space="preserve">  5133003341  SERVICIOS DE CAPACITACION</t>
  </si>
  <si>
    <t xml:space="preserve">  5133003361  SERVICIOS DE APOYO A</t>
  </si>
  <si>
    <t xml:space="preserve">  5133003381  SERVICIOS DE VIGILANCIA</t>
  </si>
  <si>
    <t xml:space="preserve">  5133003391  SERVICIOS PROFESIONA</t>
  </si>
  <si>
    <t xml:space="preserve">  5134003412  SERV FINANC Y BANCAR</t>
  </si>
  <si>
    <t xml:space="preserve">  5134003413  SERVICIOS FINANC FA</t>
  </si>
  <si>
    <t xml:space="preserve">  5134003451  SEGURO DE BIENES PATRIMONIALES.</t>
  </si>
  <si>
    <t xml:space="preserve">  5135003511  CONSERVACION Y MANTE</t>
  </si>
  <si>
    <t xml:space="preserve">  5135003521  INSTALACION, REPARAC</t>
  </si>
  <si>
    <t xml:space="preserve">  5135003531  INSTALACION, REPARAC</t>
  </si>
  <si>
    <t xml:space="preserve">  5135003551  REPARACION Y MANTENI</t>
  </si>
  <si>
    <t xml:space="preserve">  5135003571  INST, REP Y MANTTO M</t>
  </si>
  <si>
    <t xml:space="preserve">  5135003581  SERVICIOS DE LIMPIEZ</t>
  </si>
  <si>
    <t xml:space="preserve">  5135003591  SERVICIOS DE JARDINE</t>
  </si>
  <si>
    <t xml:space="preserve">  5136003611  DIFUSION POR RADIO,</t>
  </si>
  <si>
    <t xml:space="preserve">  5137003711  PASAJES AEREOS</t>
  </si>
  <si>
    <t xml:space="preserve">  5137003721  PASAJES TERRESTRES</t>
  </si>
  <si>
    <t xml:space="preserve">  5137003751  VIATICOS EN EL PAIS.</t>
  </si>
  <si>
    <t xml:space="preserve">  5137003791  SERVICIOS DE TRASLAD</t>
  </si>
  <si>
    <t xml:space="preserve">  5138003811  GASTOS DE CEREMONIAL.</t>
  </si>
  <si>
    <t xml:space="preserve">  5138003821  GASTO SOCIAL</t>
  </si>
  <si>
    <t xml:space="preserve">  5138003831  CONGRESOS Y CONVENCIONES.</t>
  </si>
  <si>
    <t xml:space="preserve">  5138003851  GASTOS DE REPRESENTACION.</t>
  </si>
  <si>
    <t xml:space="preserve">  5138003852  GASTOS DE OFICINA</t>
  </si>
  <si>
    <t xml:space="preserve">  5139003921  IMPUESTOS Y DERECHOS</t>
  </si>
  <si>
    <t xml:space="preserve">  5139003941  SENTENCIAS Y RESOLUC</t>
  </si>
  <si>
    <t xml:space="preserve">  5139003942  DEVOLUCION DE MULTAS</t>
  </si>
  <si>
    <t xml:space="preserve">  5139003981  IMPUESTO SOBRE NOMIN</t>
  </si>
  <si>
    <t xml:space="preserve">  5241004411  AYUDAS SOCIALES A PERSONAS</t>
  </si>
  <si>
    <t xml:space="preserve">  5243004412  AYUDA SOCIAL SOLIDARIA</t>
  </si>
  <si>
    <t xml:space="preserve">  5243004451  AYUDAS SOCIALES A IN</t>
  </si>
  <si>
    <t xml:space="preserve">  5251004511  PENSIONES</t>
  </si>
  <si>
    <t xml:space="preserve">  5513005831  EDIFICIOS E INSTALACIONES</t>
  </si>
  <si>
    <t xml:space="preserve">  5515005111  MUEBLES DE OFICINA Y ESTANTERIA</t>
  </si>
  <si>
    <t xml:space="preserve">  5515005151  EQUIPO DE COMPUTO Y</t>
  </si>
  <si>
    <t xml:space="preserve">  5515005191  OTROS MOBILIARIOS Y</t>
  </si>
  <si>
    <t xml:space="preserve">  5515005311  EQUIPO MEDICO</t>
  </si>
  <si>
    <t xml:space="preserve">  5515005411  AUTOMOVILES Y CAMIONES</t>
  </si>
  <si>
    <t xml:space="preserve">  5515005491  OTROS EQUIPOS DE TRANSPORTE</t>
  </si>
  <si>
    <t xml:space="preserve">  5515005641  SISTEMAS DE AIRE ACO</t>
  </si>
  <si>
    <t xml:space="preserve">  5515005651  EQUIPO DE COMUNICACI</t>
  </si>
  <si>
    <t xml:space="preserve">  5515005661  EQUIPO DE GENERACION</t>
  </si>
  <si>
    <t xml:space="preserve">  5515005671  HERRAMIENTAS Y MAQUI</t>
  </si>
  <si>
    <t xml:space="preserve">  5517005911  SOFTWARE</t>
  </si>
  <si>
    <t xml:space="preserve">  5517005971  LICENCIAS INFORMATIC</t>
  </si>
  <si>
    <t xml:space="preserve">  5518005111  MUEBLES DE OFICINA Y ESTANTERIA</t>
  </si>
  <si>
    <t xml:space="preserve">  5518005151  EQUIPO DE COMPUTO Y</t>
  </si>
  <si>
    <t xml:space="preserve">  5518005191  OTROS MOBILIARIOS Y</t>
  </si>
  <si>
    <t xml:space="preserve">  5518005411  AUTOMOVILES Y CAMIONES</t>
  </si>
  <si>
    <t xml:space="preserve">  5518005651  EQUIPO DE COMUNICACI</t>
  </si>
  <si>
    <t xml:space="preserve">  5594003416  REVALUACIÓN CAMBIARI</t>
  </si>
  <si>
    <t xml:space="preserve">  5599000001  OTROS GASTOS</t>
  </si>
  <si>
    <t xml:space="preserve">   1112010110  SNTDER GASTOS  65500708240</t>
  </si>
  <si>
    <t xml:space="preserve">   1112010112  SNTDER GTOS  8240 E</t>
  </si>
  <si>
    <t xml:space="preserve">   1112010120  SNTDER NOMINA 65500708467</t>
  </si>
  <si>
    <t xml:space="preserve">   1112010130  SNTDER INGRESOS  65500708254</t>
  </si>
  <si>
    <t xml:space="preserve">   1112010210  BBVA NOMINA  0447706340</t>
  </si>
  <si>
    <t xml:space="preserve">   1112010212  BBVA NOMINA 0447706340 EGRESOS</t>
  </si>
  <si>
    <t xml:space="preserve">   1112010220  BBVA GASTOS  0449445390</t>
  </si>
  <si>
    <t xml:space="preserve">   1112010222  BBVA GASTOS  5390 E</t>
  </si>
  <si>
    <t xml:space="preserve">   1112010310  BNMEX NOMINA  7992753</t>
  </si>
  <si>
    <t xml:space="preserve">   1112010311  BMX NOMINA  2753 I</t>
  </si>
  <si>
    <t xml:space="preserve">   1112010312  BNMEX NOMINA   7992753 EGRESOS</t>
  </si>
  <si>
    <t xml:space="preserve">   1112010320  BNMEX GASTOS  6039</t>
  </si>
  <si>
    <t xml:space="preserve">   1112010410  BNRTE NOMINA   803001561</t>
  </si>
  <si>
    <t xml:space="preserve">   1112010510  HSBC NOMINA  4016617375</t>
  </si>
  <si>
    <t xml:space="preserve">   1112010610  SCOTIA NOMINA  01901604031</t>
  </si>
  <si>
    <t xml:space="preserve">   1112010810  BANCO BAJIO NOMINA 55022160201</t>
  </si>
  <si>
    <t xml:space="preserve">   1112010812  BNCO BAJ NOM 60201EG</t>
  </si>
  <si>
    <t xml:space="preserve">   1112010910  BANCO BAJIO GASTOS 10704336</t>
  </si>
  <si>
    <t xml:space="preserve">   1112011010  BNCO BAJ GTOS FED</t>
  </si>
  <si>
    <t xml:space="preserve">   1112011210  BAJIO INGRESOS 127441240101</t>
  </si>
  <si>
    <t>*  1112     Bancos/Tesorería</t>
  </si>
  <si>
    <t xml:space="preserve">   1113000700  BBVA BANCOMER FONDOS</t>
  </si>
  <si>
    <t xml:space="preserve">   1113000701  BBVA BANCOMER FONDOS</t>
  </si>
  <si>
    <t>*  1113     Bancos/Dependencias y otros</t>
  </si>
  <si>
    <t>*  1114     Inversiones Temporales(3 meses)</t>
  </si>
  <si>
    <t xml:space="preserve">   1116000700  BBVA BANCOMER FONDOS</t>
  </si>
  <si>
    <t xml:space="preserve">   1116000701  BBVA BANCOMER FONDOS</t>
  </si>
  <si>
    <t xml:space="preserve">   1116000702  BBVA BANCOMER FONDOS</t>
  </si>
  <si>
    <t xml:space="preserve">   1116000800  BANAMEX F DEPOSITO</t>
  </si>
  <si>
    <t>*  1116     Depósitos de Fondos de Terceros</t>
  </si>
  <si>
    <t xml:space="preserve">   1119000700  BBVA BANCOMER DOLARE</t>
  </si>
  <si>
    <t xml:space="preserve">   1119000703  VARIACIÓN CAMBIARIA BANCOMER</t>
  </si>
  <si>
    <t>*  1119     Otros Efectivos y Equivalentes</t>
  </si>
  <si>
    <t xml:space="preserve">  1122000006  SUBSIDIO AL EMPLEO</t>
  </si>
  <si>
    <t xml:space="preserve">  1124010003  INGRESOS POR RECUPERAR</t>
  </si>
  <si>
    <t xml:space="preserve">  1151302400  MATERIALES Y ARTÍCULOS</t>
  </si>
  <si>
    <t xml:space="preserve">  1151402500  PRODUCTOS QUIMICOS Y FARMACEÚTICOS</t>
  </si>
  <si>
    <t xml:space="preserve">  1151802900  HERRAMIENTAS, REFACCIONES</t>
  </si>
  <si>
    <t xml:space="preserve">   1242105211  EQUIPO DE AUDIO Y DE VIDEO</t>
  </si>
  <si>
    <t xml:space="preserve">    1242105211  EQUIPO DE AUDIO Y DE VIDEO</t>
  </si>
  <si>
    <t>*   1242     Mobiliario y Eq. Educ. y Rec.</t>
  </si>
  <si>
    <t xml:space="preserve">    1243105311  EQUIPO MEDICO</t>
  </si>
  <si>
    <t>*   1243     Eq. e Instr. Médico y de Lab.</t>
  </si>
  <si>
    <t xml:space="preserve">    1246405641  SISTEMA DE AIRE ACON</t>
  </si>
  <si>
    <t xml:space="preserve">    1246605661  EQUIPO DE GENERACION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</si>
</sst>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#,##0.00_-;#,##0.00\-;&quot; &quot;"/>
    <numFmt numFmtId="165" formatCode="#,##0.00;\-#,##0.00;&quot; &quot;"/>
    <numFmt numFmtId="166" formatCode="0_ ;\-0\ "/>
    <numFmt numFmtId="167" formatCode="#,##0.00_ ;\-#,##0.00\ "/>
    <numFmt numFmtId="168" formatCode="#,##0_-;#,##0\-;&quot; &quot;"/>
  </numFmts>
  <fonts count="21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0" tint="-0.249977111117893"/>
      <name val="Arial"/>
      <family val="2"/>
    </font>
    <font>
      <b/>
      <sz val="9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8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8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366">
    <xf numFmtId="0" fontId="0" fillId="0" borderId="0" xfId="0"/>
    <xf numFmtId="0" fontId="9" fillId="0" borderId="0" xfId="0" applyFont="1"/>
    <xf numFmtId="4" fontId="9" fillId="0" borderId="0" xfId="0" applyNumberFormat="1" applyFont="1"/>
    <xf numFmtId="43" fontId="6" fillId="0" borderId="0" xfId="1" applyFont="1"/>
    <xf numFmtId="4" fontId="6" fillId="0" borderId="0" xfId="1" applyNumberFormat="1" applyFont="1"/>
    <xf numFmtId="0" fontId="7" fillId="0" borderId="0" xfId="0" applyFont="1"/>
    <xf numFmtId="0" fontId="6" fillId="0" borderId="0" xfId="0" applyFont="1"/>
    <xf numFmtId="4" fontId="6" fillId="0" borderId="0" xfId="0" applyNumberFormat="1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0" borderId="0" xfId="0" applyFont="1" applyFill="1"/>
    <xf numFmtId="4" fontId="6" fillId="0" borderId="0" xfId="0" applyNumberFormat="1" applyFont="1" applyFill="1"/>
    <xf numFmtId="0" fontId="6" fillId="0" borderId="0" xfId="0" applyFont="1" applyAlignment="1">
      <alignment vertical="center"/>
    </xf>
    <xf numFmtId="0" fontId="6" fillId="0" borderId="0" xfId="0" applyFont="1" applyBorder="1"/>
    <xf numFmtId="4" fontId="6" fillId="0" borderId="0" xfId="0" applyNumberFormat="1" applyFont="1" applyBorder="1"/>
    <xf numFmtId="0" fontId="1" fillId="0" borderId="0" xfId="2" applyFont="1" applyFill="1" applyBorder="1" applyAlignment="1">
      <alignment horizontal="left" vertical="top" wrapText="1"/>
    </xf>
    <xf numFmtId="0" fontId="9" fillId="0" borderId="0" xfId="0" applyFont="1" applyBorder="1"/>
    <xf numFmtId="4" fontId="6" fillId="0" borderId="0" xfId="1" applyNumberFormat="1" applyFont="1" applyBorder="1"/>
    <xf numFmtId="0" fontId="6" fillId="0" borderId="0" xfId="0" applyFont="1" applyFill="1" applyBorder="1"/>
    <xf numFmtId="10" fontId="6" fillId="0" borderId="0" xfId="1" applyNumberFormat="1" applyFont="1" applyBorder="1"/>
    <xf numFmtId="2" fontId="6" fillId="0" borderId="0" xfId="1" applyNumberFormat="1" applyFont="1" applyBorder="1"/>
    <xf numFmtId="4" fontId="6" fillId="0" borderId="0" xfId="1" applyNumberFormat="1" applyFont="1" applyBorder="1" applyAlignment="1"/>
    <xf numFmtId="10" fontId="6" fillId="0" borderId="0" xfId="0" applyNumberFormat="1" applyFont="1" applyBorder="1" applyAlignment="1">
      <alignment horizontal="center"/>
    </xf>
    <xf numFmtId="4" fontId="6" fillId="0" borderId="0" xfId="1" applyNumberFormat="1" applyFont="1" applyAlignment="1"/>
    <xf numFmtId="10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Fill="1" applyAlignment="1"/>
    <xf numFmtId="4" fontId="6" fillId="0" borderId="0" xfId="0" applyNumberFormat="1" applyFont="1" applyFill="1" applyAlignment="1"/>
    <xf numFmtId="4" fontId="6" fillId="0" borderId="0" xfId="0" applyNumberFormat="1" applyFont="1" applyAlignment="1"/>
    <xf numFmtId="0" fontId="6" fillId="0" borderId="0" xfId="1" applyNumberFormat="1" applyFont="1" applyFill="1"/>
    <xf numFmtId="10" fontId="6" fillId="0" borderId="0" xfId="1" applyNumberFormat="1" applyFont="1" applyAlignment="1"/>
    <xf numFmtId="2" fontId="6" fillId="0" borderId="0" xfId="1" applyNumberFormat="1" applyFont="1" applyAlignment="1"/>
    <xf numFmtId="0" fontId="9" fillId="0" borderId="0" xfId="0" applyFont="1" applyFill="1" applyBorder="1" applyAlignment="1">
      <alignment wrapText="1"/>
    </xf>
    <xf numFmtId="4" fontId="9" fillId="0" borderId="0" xfId="1" applyNumberFormat="1" applyFont="1" applyFill="1" applyBorder="1" applyAlignment="1">
      <alignment wrapText="1"/>
    </xf>
    <xf numFmtId="10" fontId="9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6" fillId="0" borderId="0" xfId="0" applyFont="1"/>
    <xf numFmtId="0" fontId="2" fillId="0" borderId="9" xfId="3" applyNumberFormat="1" applyFont="1" applyFill="1" applyBorder="1" applyAlignment="1">
      <alignment horizontal="center" vertical="top"/>
    </xf>
    <xf numFmtId="0" fontId="2" fillId="0" borderId="0" xfId="3" applyFont="1" applyBorder="1" applyAlignment="1">
      <alignment vertical="top" wrapText="1"/>
    </xf>
    <xf numFmtId="0" fontId="6" fillId="0" borderId="0" xfId="0" applyFont="1"/>
    <xf numFmtId="0" fontId="6" fillId="0" borderId="0" xfId="0" applyFont="1"/>
    <xf numFmtId="0" fontId="6" fillId="0" borderId="0" xfId="0" applyFont="1"/>
    <xf numFmtId="49" fontId="10" fillId="0" borderId="11" xfId="0" applyNumberFormat="1" applyFont="1" applyFill="1" applyBorder="1" applyAlignment="1">
      <alignment horizontal="left"/>
    </xf>
    <xf numFmtId="0" fontId="11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164" fontId="10" fillId="0" borderId="1" xfId="0" applyNumberFormat="1" applyFont="1" applyFill="1" applyBorder="1"/>
    <xf numFmtId="165" fontId="11" fillId="0" borderId="1" xfId="0" applyNumberFormat="1" applyFont="1" applyFill="1" applyBorder="1" applyAlignment="1"/>
    <xf numFmtId="0" fontId="10" fillId="0" borderId="13" xfId="0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7" fontId="10" fillId="0" borderId="1" xfId="0" applyNumberFormat="1" applyFont="1" applyFill="1" applyBorder="1"/>
    <xf numFmtId="0" fontId="10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 wrapText="1"/>
    </xf>
    <xf numFmtId="165" fontId="10" fillId="0" borderId="1" xfId="0" applyNumberFormat="1" applyFont="1" applyFill="1" applyBorder="1"/>
    <xf numFmtId="0" fontId="10" fillId="0" borderId="1" xfId="0" applyFont="1" applyFill="1" applyBorder="1"/>
    <xf numFmtId="4" fontId="12" fillId="0" borderId="1" xfId="0" applyNumberFormat="1" applyFont="1" applyFill="1" applyBorder="1" applyAlignment="1">
      <alignment horizontal="right" wrapText="1"/>
    </xf>
    <xf numFmtId="4" fontId="10" fillId="0" borderId="1" xfId="0" applyNumberFormat="1" applyFont="1" applyFill="1" applyBorder="1"/>
    <xf numFmtId="49" fontId="10" fillId="0" borderId="1" xfId="0" applyNumberFormat="1" applyFont="1" applyFill="1" applyBorder="1" applyAlignment="1">
      <alignment horizontal="center"/>
    </xf>
    <xf numFmtId="10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left"/>
    </xf>
    <xf numFmtId="49" fontId="10" fillId="0" borderId="4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13" fillId="0" borderId="0" xfId="0" applyFont="1" applyFill="1" applyAlignment="1"/>
    <xf numFmtId="0" fontId="12" fillId="0" borderId="0" xfId="0" applyFont="1" applyFill="1" applyAlignment="1"/>
    <xf numFmtId="0" fontId="1" fillId="2" borderId="1" xfId="2" applyFont="1" applyFill="1" applyBorder="1" applyAlignment="1">
      <alignment horizontal="left" vertical="top"/>
    </xf>
    <xf numFmtId="0" fontId="1" fillId="2" borderId="1" xfId="2" applyFont="1" applyFill="1" applyBorder="1" applyAlignment="1">
      <alignment horizontal="left" vertical="top" wrapText="1"/>
    </xf>
    <xf numFmtId="0" fontId="1" fillId="2" borderId="10" xfId="2" applyFont="1" applyFill="1" applyBorder="1" applyAlignment="1">
      <alignment horizontal="left" vertical="top" wrapText="1"/>
    </xf>
    <xf numFmtId="0" fontId="9" fillId="2" borderId="1" xfId="3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4" fontId="9" fillId="2" borderId="1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wrapText="1"/>
    </xf>
    <xf numFmtId="4" fontId="12" fillId="2" borderId="1" xfId="0" applyNumberFormat="1" applyFont="1" applyFill="1" applyBorder="1" applyAlignment="1">
      <alignment horizontal="right" wrapText="1"/>
    </xf>
    <xf numFmtId="4" fontId="9" fillId="2" borderId="1" xfId="0" applyNumberFormat="1" applyFont="1" applyFill="1" applyBorder="1" applyAlignment="1">
      <alignment wrapText="1"/>
    </xf>
    <xf numFmtId="4" fontId="9" fillId="2" borderId="1" xfId="0" applyNumberFormat="1" applyFont="1" applyFill="1" applyBorder="1" applyAlignment="1">
      <alignment horizontal="right" wrapText="1"/>
    </xf>
    <xf numFmtId="4" fontId="12" fillId="0" borderId="0" xfId="1" applyNumberFormat="1" applyFont="1" applyAlignment="1">
      <alignment vertical="center"/>
    </xf>
    <xf numFmtId="4" fontId="10" fillId="0" borderId="0" xfId="0" applyNumberFormat="1" applyFont="1"/>
    <xf numFmtId="4" fontId="4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" fontId="12" fillId="0" borderId="0" xfId="0" applyNumberFormat="1" applyFont="1"/>
    <xf numFmtId="0" fontId="12" fillId="2" borderId="5" xfId="3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4" fontId="12" fillId="2" borderId="5" xfId="1" applyNumberFormat="1" applyFont="1" applyFill="1" applyBorder="1" applyAlignment="1">
      <alignment horizontal="center" vertical="center" wrapText="1"/>
    </xf>
    <xf numFmtId="0" fontId="12" fillId="2" borderId="14" xfId="1" applyNumberFormat="1" applyFont="1" applyFill="1" applyBorder="1" applyAlignment="1">
      <alignment horizontal="center" vertical="center" wrapText="1"/>
    </xf>
    <xf numFmtId="49" fontId="12" fillId="2" borderId="14" xfId="1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wrapText="1"/>
    </xf>
    <xf numFmtId="0" fontId="12" fillId="2" borderId="18" xfId="0" applyFont="1" applyFill="1" applyBorder="1" applyAlignment="1">
      <alignment wrapText="1"/>
    </xf>
    <xf numFmtId="4" fontId="12" fillId="2" borderId="18" xfId="0" applyNumberFormat="1" applyFont="1" applyFill="1" applyBorder="1" applyAlignment="1">
      <alignment wrapText="1"/>
    </xf>
    <xf numFmtId="0" fontId="4" fillId="2" borderId="1" xfId="2" applyFont="1" applyFill="1" applyBorder="1" applyAlignment="1">
      <alignment horizontal="left" vertical="top"/>
    </xf>
    <xf numFmtId="4" fontId="10" fillId="0" borderId="0" xfId="0" applyNumberFormat="1" applyFont="1" applyAlignment="1">
      <alignment horizontal="left" wrapText="1"/>
    </xf>
    <xf numFmtId="0" fontId="10" fillId="0" borderId="0" xfId="0" applyFont="1"/>
    <xf numFmtId="43" fontId="4" fillId="2" borderId="1" xfId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12" fillId="2" borderId="1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4" fontId="12" fillId="2" borderId="1" xfId="0" applyNumberFormat="1" applyFont="1" applyFill="1" applyBorder="1" applyAlignment="1">
      <alignment horizontal="center" vertical="center"/>
    </xf>
    <xf numFmtId="4" fontId="12" fillId="2" borderId="1" xfId="0" quotePrefix="1" applyNumberFormat="1" applyFont="1" applyFill="1" applyBorder="1" applyAlignment="1">
      <alignment horizontal="center" vertical="center"/>
    </xf>
    <xf numFmtId="4" fontId="10" fillId="0" borderId="1" xfId="1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wrapText="1"/>
    </xf>
    <xf numFmtId="0" fontId="10" fillId="0" borderId="0" xfId="0" applyFont="1" applyAlignment="1"/>
    <xf numFmtId="4" fontId="10" fillId="0" borderId="0" xfId="0" applyNumberFormat="1" applyFont="1" applyAlignment="1"/>
    <xf numFmtId="4" fontId="10" fillId="0" borderId="1" xfId="0" applyNumberFormat="1" applyFont="1" applyBorder="1" applyAlignment="1">
      <alignment wrapText="1"/>
    </xf>
    <xf numFmtId="0" fontId="12" fillId="2" borderId="1" xfId="0" applyFont="1" applyFill="1" applyBorder="1" applyAlignment="1">
      <alignment wrapText="1"/>
    </xf>
    <xf numFmtId="4" fontId="10" fillId="0" borderId="0" xfId="0" applyNumberFormat="1" applyFont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 vertical="top" wrapText="1"/>
    </xf>
    <xf numFmtId="4" fontId="10" fillId="0" borderId="0" xfId="0" applyNumberFormat="1" applyFont="1" applyFill="1" applyAlignment="1">
      <alignment horizontal="left" wrapText="1"/>
    </xf>
    <xf numFmtId="43" fontId="4" fillId="0" borderId="0" xfId="1" applyFont="1" applyFill="1" applyBorder="1" applyAlignment="1">
      <alignment horizontal="center" vertical="top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12" fillId="2" borderId="14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12" fillId="2" borderId="16" xfId="0" applyFont="1" applyFill="1" applyBorder="1" applyAlignment="1">
      <alignment wrapText="1"/>
    </xf>
    <xf numFmtId="4" fontId="12" fillId="2" borderId="17" xfId="0" applyNumberFormat="1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4" fontId="4" fillId="0" borderId="0" xfId="2" applyNumberFormat="1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left" vertical="top"/>
    </xf>
    <xf numFmtId="4" fontId="4" fillId="0" borderId="3" xfId="2" applyNumberFormat="1" applyFont="1" applyFill="1" applyBorder="1" applyAlignment="1">
      <alignment horizontal="center" vertical="top" wrapText="1"/>
    </xf>
    <xf numFmtId="0" fontId="4" fillId="0" borderId="4" xfId="2" applyFont="1" applyFill="1" applyBorder="1" applyAlignment="1">
      <alignment horizontal="center" vertical="top" wrapText="1"/>
    </xf>
    <xf numFmtId="4" fontId="12" fillId="2" borderId="14" xfId="3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wrapText="1"/>
    </xf>
    <xf numFmtId="4" fontId="4" fillId="0" borderId="0" xfId="2" applyNumberFormat="1" applyFont="1" applyFill="1" applyBorder="1" applyAlignment="1">
      <alignment horizontal="left" vertical="top" wrapText="1"/>
    </xf>
    <xf numFmtId="4" fontId="12" fillId="2" borderId="18" xfId="3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horizontal="right" wrapText="1"/>
    </xf>
    <xf numFmtId="0" fontId="10" fillId="0" borderId="0" xfId="0" applyFont="1" applyFill="1"/>
    <xf numFmtId="0" fontId="12" fillId="2" borderId="18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center"/>
    </xf>
    <xf numFmtId="4" fontId="4" fillId="0" borderId="0" xfId="2" applyNumberFormat="1" applyFont="1" applyFill="1" applyBorder="1" applyAlignment="1">
      <alignment horizontal="center" vertical="top" wrapText="1"/>
    </xf>
    <xf numFmtId="4" fontId="4" fillId="2" borderId="1" xfId="2" applyNumberFormat="1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wrapText="1"/>
    </xf>
    <xf numFmtId="4" fontId="12" fillId="2" borderId="16" xfId="1" applyNumberFormat="1" applyFont="1" applyFill="1" applyBorder="1" applyAlignment="1">
      <alignment wrapText="1"/>
    </xf>
    <xf numFmtId="4" fontId="12" fillId="2" borderId="18" xfId="1" applyNumberFormat="1" applyFont="1" applyFill="1" applyBorder="1" applyAlignment="1">
      <alignment wrapText="1"/>
    </xf>
    <xf numFmtId="4" fontId="12" fillId="2" borderId="2" xfId="1" applyNumberFormat="1" applyFont="1" applyFill="1" applyBorder="1" applyAlignment="1">
      <alignment wrapText="1"/>
    </xf>
    <xf numFmtId="4" fontId="10" fillId="0" borderId="0" xfId="0" applyNumberFormat="1" applyFont="1" applyBorder="1"/>
    <xf numFmtId="0" fontId="12" fillId="0" borderId="20" xfId="0" applyFont="1" applyBorder="1" applyAlignment="1"/>
    <xf numFmtId="4" fontId="12" fillId="0" borderId="20" xfId="0" applyNumberFormat="1" applyFont="1" applyBorder="1" applyAlignment="1"/>
    <xf numFmtId="0" fontId="12" fillId="0" borderId="0" xfId="0" applyFont="1" applyBorder="1" applyAlignment="1"/>
    <xf numFmtId="4" fontId="10" fillId="0" borderId="0" xfId="1" applyNumberFormat="1" applyFont="1" applyAlignment="1"/>
    <xf numFmtId="4" fontId="10" fillId="0" borderId="0" xfId="1" applyNumberFormat="1" applyFont="1" applyBorder="1"/>
    <xf numFmtId="0" fontId="12" fillId="2" borderId="14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horizontal="right" wrapText="1"/>
    </xf>
    <xf numFmtId="10" fontId="10" fillId="0" borderId="0" xfId="0" applyNumberFormat="1" applyFont="1" applyBorder="1"/>
    <xf numFmtId="2" fontId="4" fillId="2" borderId="1" xfId="1" applyNumberFormat="1" applyFont="1" applyFill="1" applyBorder="1" applyAlignment="1">
      <alignment horizontal="center" vertical="top" wrapText="1"/>
    </xf>
    <xf numFmtId="10" fontId="12" fillId="0" borderId="0" xfId="0" applyNumberFormat="1" applyFont="1"/>
    <xf numFmtId="0" fontId="12" fillId="0" borderId="0" xfId="0" applyFont="1"/>
    <xf numFmtId="2" fontId="12" fillId="2" borderId="14" xfId="1" applyNumberFormat="1" applyFont="1" applyFill="1" applyBorder="1" applyAlignment="1">
      <alignment horizontal="center" vertical="center" wrapText="1"/>
    </xf>
    <xf numFmtId="10" fontId="12" fillId="2" borderId="1" xfId="0" applyNumberFormat="1" applyFont="1" applyFill="1" applyBorder="1" applyAlignment="1">
      <alignment wrapText="1"/>
    </xf>
    <xf numFmtId="0" fontId="10" fillId="0" borderId="0" xfId="0" applyFont="1" applyBorder="1"/>
    <xf numFmtId="4" fontId="10" fillId="0" borderId="0" xfId="0" applyNumberFormat="1" applyFont="1" applyFill="1" applyBorder="1"/>
    <xf numFmtId="0" fontId="10" fillId="0" borderId="0" xfId="0" applyFont="1" applyFill="1" applyBorder="1"/>
    <xf numFmtId="4" fontId="12" fillId="2" borderId="14" xfId="0" applyNumberFormat="1" applyFont="1" applyFill="1" applyBorder="1" applyAlignment="1">
      <alignment horizontal="center" vertical="center" wrapText="1"/>
    </xf>
    <xf numFmtId="4" fontId="12" fillId="2" borderId="16" xfId="0" applyNumberFormat="1" applyFont="1" applyFill="1" applyBorder="1" applyAlignment="1">
      <alignment wrapText="1"/>
    </xf>
    <xf numFmtId="4" fontId="12" fillId="2" borderId="2" xfId="0" applyNumberFormat="1" applyFont="1" applyFill="1" applyBorder="1" applyAlignment="1">
      <alignment wrapText="1"/>
    </xf>
    <xf numFmtId="4" fontId="4" fillId="2" borderId="1" xfId="1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4" fontId="10" fillId="0" borderId="0" xfId="1" applyNumberFormat="1" applyFont="1" applyFill="1" applyBorder="1"/>
    <xf numFmtId="4" fontId="4" fillId="0" borderId="20" xfId="1" applyNumberFormat="1" applyFont="1" applyFill="1" applyBorder="1" applyAlignment="1">
      <alignment horizontal="center" vertical="top" wrapText="1"/>
    </xf>
    <xf numFmtId="4" fontId="10" fillId="0" borderId="0" xfId="1" applyNumberFormat="1" applyFont="1" applyBorder="1" applyAlignment="1"/>
    <xf numFmtId="10" fontId="4" fillId="2" borderId="1" xfId="2" applyNumberFormat="1" applyFont="1" applyFill="1" applyBorder="1" applyAlignment="1">
      <alignment horizontal="center" vertical="top"/>
    </xf>
    <xf numFmtId="0" fontId="12" fillId="0" borderId="0" xfId="0" applyFont="1" applyAlignment="1"/>
    <xf numFmtId="4" fontId="12" fillId="0" borderId="0" xfId="0" applyNumberFormat="1" applyFont="1" applyAlignment="1"/>
    <xf numFmtId="10" fontId="12" fillId="0" borderId="0" xfId="0" applyNumberFormat="1" applyFont="1" applyAlignment="1"/>
    <xf numFmtId="0" fontId="12" fillId="2" borderId="18" xfId="0" applyFont="1" applyFill="1" applyBorder="1" applyAlignment="1">
      <alignment horizontal="center" vertical="center" wrapText="1"/>
    </xf>
    <xf numFmtId="10" fontId="10" fillId="0" borderId="21" xfId="0" applyNumberFormat="1" applyFont="1" applyFill="1" applyBorder="1" applyAlignment="1">
      <alignment horizontal="center"/>
    </xf>
    <xf numFmtId="10" fontId="12" fillId="2" borderId="18" xfId="0" applyNumberFormat="1" applyFont="1" applyFill="1" applyBorder="1" applyAlignment="1">
      <alignment horizontal="center"/>
    </xf>
    <xf numFmtId="10" fontId="10" fillId="0" borderId="0" xfId="0" applyNumberFormat="1" applyFont="1" applyAlignment="1"/>
    <xf numFmtId="4" fontId="4" fillId="2" borderId="1" xfId="2" applyNumberFormat="1" applyFont="1" applyFill="1" applyBorder="1" applyAlignment="1">
      <alignment horizontal="center" vertical="top"/>
    </xf>
    <xf numFmtId="0" fontId="4" fillId="0" borderId="1" xfId="3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0" fontId="16" fillId="0" borderId="1" xfId="3" applyNumberFormat="1" applyFont="1" applyFill="1" applyBorder="1" applyAlignment="1">
      <alignment horizontal="center" vertical="top"/>
    </xf>
    <xf numFmtId="0" fontId="16" fillId="0" borderId="23" xfId="3" applyNumberFormat="1" applyFont="1" applyFill="1" applyBorder="1" applyAlignment="1">
      <alignment horizontal="center" vertical="top"/>
    </xf>
    <xf numFmtId="4" fontId="10" fillId="0" borderId="23" xfId="0" applyNumberFormat="1" applyFont="1" applyFill="1" applyBorder="1" applyAlignment="1">
      <alignment horizontal="right"/>
    </xf>
    <xf numFmtId="4" fontId="10" fillId="0" borderId="24" xfId="0" applyNumberFormat="1" applyFont="1" applyFill="1" applyBorder="1" applyAlignment="1">
      <alignment horizontal="right"/>
    </xf>
    <xf numFmtId="0" fontId="4" fillId="2" borderId="10" xfId="2" applyFont="1" applyFill="1" applyBorder="1" applyAlignment="1">
      <alignment horizontal="center" vertical="top"/>
    </xf>
    <xf numFmtId="0" fontId="10" fillId="0" borderId="4" xfId="0" applyFont="1" applyBorder="1"/>
    <xf numFmtId="0" fontId="17" fillId="0" borderId="1" xfId="3" applyFont="1" applyBorder="1" applyAlignment="1" applyProtection="1">
      <alignment horizontal="center" vertical="top"/>
      <protection hidden="1"/>
    </xf>
    <xf numFmtId="4" fontId="12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 vertical="center"/>
    </xf>
    <xf numFmtId="0" fontId="17" fillId="0" borderId="9" xfId="3" applyFont="1" applyBorder="1" applyAlignment="1" applyProtection="1">
      <alignment horizontal="center" vertical="top"/>
      <protection hidden="1"/>
    </xf>
    <xf numFmtId="0" fontId="10" fillId="0" borderId="1" xfId="0" quotePrefix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right"/>
    </xf>
    <xf numFmtId="0" fontId="4" fillId="2" borderId="12" xfId="2" applyFont="1" applyFill="1" applyBorder="1" applyAlignment="1">
      <alignment horizontal="center" vertical="top"/>
    </xf>
    <xf numFmtId="4" fontId="10" fillId="0" borderId="4" xfId="0" applyNumberFormat="1" applyFont="1" applyBorder="1"/>
    <xf numFmtId="0" fontId="18" fillId="0" borderId="1" xfId="3" applyFont="1" applyBorder="1" applyAlignment="1" applyProtection="1">
      <alignment horizontal="center" vertical="top"/>
      <protection hidden="1"/>
    </xf>
    <xf numFmtId="0" fontId="15" fillId="0" borderId="6" xfId="0" applyFont="1" applyFill="1" applyBorder="1" applyAlignment="1">
      <alignment vertical="center"/>
    </xf>
    <xf numFmtId="4" fontId="12" fillId="0" borderId="1" xfId="0" applyNumberFormat="1" applyFont="1" applyBorder="1"/>
    <xf numFmtId="0" fontId="14" fillId="0" borderId="4" xfId="0" applyFont="1" applyFill="1" applyBorder="1" applyAlignment="1">
      <alignment horizontal="left" vertical="center" wrapText="1" indent="1"/>
    </xf>
    <xf numFmtId="4" fontId="10" fillId="0" borderId="1" xfId="0" applyNumberFormat="1" applyFont="1" applyBorder="1"/>
    <xf numFmtId="0" fontId="15" fillId="2" borderId="6" xfId="0" applyFont="1" applyFill="1" applyBorder="1" applyAlignment="1">
      <alignment vertical="center"/>
    </xf>
    <xf numFmtId="4" fontId="12" fillId="2" borderId="1" xfId="0" applyNumberFormat="1" applyFont="1" applyFill="1" applyBorder="1"/>
    <xf numFmtId="0" fontId="4" fillId="2" borderId="1" xfId="2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wrapText="1"/>
    </xf>
    <xf numFmtId="0" fontId="12" fillId="2" borderId="21" xfId="0" applyFont="1" applyFill="1" applyBorder="1" applyAlignment="1">
      <alignment wrapText="1"/>
    </xf>
    <xf numFmtId="0" fontId="12" fillId="2" borderId="27" xfId="0" applyFont="1" applyFill="1" applyBorder="1" applyAlignment="1">
      <alignment wrapText="1"/>
    </xf>
    <xf numFmtId="0" fontId="12" fillId="2" borderId="28" xfId="0" applyFont="1" applyFill="1" applyBorder="1" applyAlignment="1">
      <alignment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12" fillId="2" borderId="30" xfId="0" applyFont="1" applyFill="1" applyBorder="1" applyAlignment="1">
      <alignment wrapText="1"/>
    </xf>
    <xf numFmtId="4" fontId="12" fillId="2" borderId="22" xfId="3" applyNumberFormat="1" applyFont="1" applyFill="1" applyBorder="1" applyAlignment="1">
      <alignment horizontal="center" vertical="center" wrapText="1"/>
    </xf>
    <xf numFmtId="4" fontId="12" fillId="2" borderId="10" xfId="0" applyNumberFormat="1" applyFont="1" applyFill="1" applyBorder="1" applyAlignment="1">
      <alignment wrapText="1"/>
    </xf>
    <xf numFmtId="0" fontId="12" fillId="2" borderId="6" xfId="0" applyFont="1" applyFill="1" applyBorder="1" applyAlignment="1">
      <alignment wrapText="1"/>
    </xf>
    <xf numFmtId="0" fontId="12" fillId="2" borderId="10" xfId="0" applyFont="1" applyFill="1" applyBorder="1" applyAlignment="1">
      <alignment wrapText="1"/>
    </xf>
    <xf numFmtId="0" fontId="4" fillId="2" borderId="4" xfId="2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wrapText="1"/>
    </xf>
    <xf numFmtId="4" fontId="12" fillId="2" borderId="25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horizontal="center" vertical="top" wrapText="1"/>
    </xf>
    <xf numFmtId="0" fontId="4" fillId="2" borderId="10" xfId="2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33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wrapText="1"/>
    </xf>
    <xf numFmtId="0" fontId="12" fillId="2" borderId="34" xfId="0" applyFont="1" applyFill="1" applyBorder="1" applyAlignment="1">
      <alignment horizontal="left" vertical="center"/>
    </xf>
    <xf numFmtId="0" fontId="12" fillId="2" borderId="21" xfId="0" applyFont="1" applyFill="1" applyBorder="1" applyAlignment="1">
      <alignment horizontal="left" vertical="center"/>
    </xf>
    <xf numFmtId="0" fontId="12" fillId="2" borderId="11" xfId="3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0" fontId="12" fillId="2" borderId="17" xfId="0" applyFont="1" applyFill="1" applyBorder="1" applyAlignment="1">
      <alignment wrapText="1"/>
    </xf>
    <xf numFmtId="4" fontId="12" fillId="2" borderId="25" xfId="0" applyNumberFormat="1" applyFont="1" applyFill="1" applyBorder="1" applyAlignment="1">
      <alignment wrapText="1"/>
    </xf>
    <xf numFmtId="0" fontId="12" fillId="2" borderId="15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left"/>
    </xf>
    <xf numFmtId="49" fontId="10" fillId="0" borderId="34" xfId="0" applyNumberFormat="1" applyFont="1" applyFill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12" fillId="2" borderId="15" xfId="0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left" vertical="top"/>
    </xf>
    <xf numFmtId="0" fontId="4" fillId="2" borderId="34" xfId="2" applyFont="1" applyFill="1" applyBorder="1" applyAlignment="1">
      <alignment horizontal="left" vertical="top"/>
    </xf>
    <xf numFmtId="0" fontId="4" fillId="2" borderId="21" xfId="2" applyFont="1" applyFill="1" applyBorder="1" applyAlignment="1">
      <alignment horizontal="left" vertical="top"/>
    </xf>
    <xf numFmtId="0" fontId="4" fillId="2" borderId="6" xfId="2" applyFont="1" applyFill="1" applyBorder="1" applyAlignment="1">
      <alignment horizontal="left" vertical="top"/>
    </xf>
    <xf numFmtId="0" fontId="4" fillId="2" borderId="10" xfId="2" applyFont="1" applyFill="1" applyBorder="1" applyAlignment="1">
      <alignment horizontal="left" vertical="top"/>
    </xf>
    <xf numFmtId="0" fontId="12" fillId="2" borderId="36" xfId="0" applyFont="1" applyFill="1" applyBorder="1" applyAlignment="1">
      <alignment horizontal="center" vertical="center"/>
    </xf>
    <xf numFmtId="0" fontId="12" fillId="2" borderId="36" xfId="0" applyFont="1" applyFill="1" applyBorder="1" applyAlignment="1">
      <alignment wrapText="1"/>
    </xf>
    <xf numFmtId="0" fontId="10" fillId="2" borderId="10" xfId="0" applyFont="1" applyFill="1" applyBorder="1"/>
    <xf numFmtId="0" fontId="4" fillId="2" borderId="6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0" fontId="4" fillId="2" borderId="10" xfId="2" applyFont="1" applyFill="1" applyBorder="1" applyAlignment="1">
      <alignment horizontal="left" vertical="center"/>
    </xf>
    <xf numFmtId="0" fontId="12" fillId="2" borderId="35" xfId="0" applyFont="1" applyFill="1" applyBorder="1" applyAlignment="1">
      <alignment wrapText="1"/>
    </xf>
    <xf numFmtId="0" fontId="12" fillId="2" borderId="26" xfId="0" applyFont="1" applyFill="1" applyBorder="1" applyAlignment="1">
      <alignment wrapText="1"/>
    </xf>
    <xf numFmtId="0" fontId="12" fillId="2" borderId="37" xfId="0" applyFont="1" applyFill="1" applyBorder="1" applyAlignment="1">
      <alignment wrapText="1"/>
    </xf>
    <xf numFmtId="0" fontId="12" fillId="2" borderId="4" xfId="0" applyFont="1" applyFill="1" applyBorder="1" applyAlignment="1">
      <alignment horizontal="left" vertical="center"/>
    </xf>
    <xf numFmtId="9" fontId="10" fillId="0" borderId="1" xfId="0" applyNumberFormat="1" applyFont="1" applyBorder="1" applyAlignment="1">
      <alignment horizontal="center" wrapText="1"/>
    </xf>
    <xf numFmtId="0" fontId="12" fillId="2" borderId="10" xfId="0" applyFont="1" applyFill="1" applyBorder="1" applyAlignment="1">
      <alignment horizontal="left" vertical="center"/>
    </xf>
    <xf numFmtId="4" fontId="12" fillId="2" borderId="30" xfId="1" applyNumberFormat="1" applyFont="1" applyFill="1" applyBorder="1" applyAlignment="1">
      <alignment wrapText="1"/>
    </xf>
    <xf numFmtId="4" fontId="12" fillId="2" borderId="19" xfId="1" applyNumberFormat="1" applyFont="1" applyFill="1" applyBorder="1" applyAlignment="1">
      <alignment wrapText="1"/>
    </xf>
    <xf numFmtId="0" fontId="4" fillId="2" borderId="4" xfId="2" applyFont="1" applyFill="1" applyBorder="1" applyAlignment="1">
      <alignment vertical="top"/>
    </xf>
    <xf numFmtId="0" fontId="4" fillId="2" borderId="6" xfId="2" applyFont="1" applyFill="1" applyBorder="1" applyAlignment="1">
      <alignment vertical="top"/>
    </xf>
    <xf numFmtId="0" fontId="4" fillId="2" borderId="10" xfId="2" applyFont="1" applyFill="1" applyBorder="1" applyAlignment="1">
      <alignment vertical="top"/>
    </xf>
    <xf numFmtId="0" fontId="12" fillId="2" borderId="17" xfId="0" applyFont="1" applyFill="1" applyBorder="1" applyAlignment="1">
      <alignment horizontal="left" vertical="center" wrapText="1"/>
    </xf>
    <xf numFmtId="4" fontId="12" fillId="2" borderId="20" xfId="0" applyNumberFormat="1" applyFont="1" applyFill="1" applyBorder="1" applyAlignment="1">
      <alignment horizontal="right" wrapText="1"/>
    </xf>
    <xf numFmtId="0" fontId="12" fillId="2" borderId="31" xfId="0" applyFont="1" applyFill="1" applyBorder="1" applyAlignment="1">
      <alignment wrapText="1"/>
    </xf>
    <xf numFmtId="0" fontId="12" fillId="2" borderId="32" xfId="0" applyFont="1" applyFill="1" applyBorder="1" applyAlignment="1">
      <alignment wrapText="1"/>
    </xf>
    <xf numFmtId="0" fontId="12" fillId="2" borderId="33" xfId="0" applyFont="1" applyFill="1" applyBorder="1" applyAlignment="1">
      <alignment wrapText="1"/>
    </xf>
    <xf numFmtId="49" fontId="10" fillId="0" borderId="27" xfId="0" applyNumberFormat="1" applyFont="1" applyFill="1" applyBorder="1" applyAlignment="1">
      <alignment horizontal="left"/>
    </xf>
    <xf numFmtId="49" fontId="10" fillId="0" borderId="26" xfId="0" applyNumberFormat="1" applyFont="1" applyFill="1" applyBorder="1" applyAlignment="1">
      <alignment horizontal="left"/>
    </xf>
    <xf numFmtId="49" fontId="10" fillId="0" borderId="28" xfId="0" applyNumberFormat="1" applyFont="1" applyFill="1" applyBorder="1" applyAlignment="1">
      <alignment horizontal="left"/>
    </xf>
    <xf numFmtId="0" fontId="4" fillId="0" borderId="6" xfId="3" applyFont="1" applyFill="1" applyBorder="1" applyAlignment="1">
      <alignment vertical="top"/>
    </xf>
    <xf numFmtId="0" fontId="4" fillId="0" borderId="4" xfId="3" applyFont="1" applyFill="1" applyBorder="1" applyAlignment="1">
      <alignment vertical="top"/>
    </xf>
    <xf numFmtId="0" fontId="4" fillId="0" borderId="10" xfId="3" applyFont="1" applyFill="1" applyBorder="1" applyAlignment="1">
      <alignment vertical="top"/>
    </xf>
    <xf numFmtId="0" fontId="16" fillId="0" borderId="6" xfId="3" applyFont="1" applyFill="1" applyBorder="1" applyAlignment="1">
      <alignment vertical="top"/>
    </xf>
    <xf numFmtId="0" fontId="16" fillId="0" borderId="4" xfId="3" applyFont="1" applyFill="1" applyBorder="1" applyAlignment="1">
      <alignment vertical="top"/>
    </xf>
    <xf numFmtId="0" fontId="16" fillId="0" borderId="10" xfId="3" applyFont="1" applyFill="1" applyBorder="1" applyAlignment="1">
      <alignment vertical="top"/>
    </xf>
    <xf numFmtId="0" fontId="16" fillId="0" borderId="6" xfId="3" applyFont="1" applyBorder="1" applyAlignment="1">
      <alignment vertical="top"/>
    </xf>
    <xf numFmtId="0" fontId="16" fillId="0" borderId="4" xfId="3" applyFont="1" applyBorder="1" applyAlignment="1">
      <alignment vertical="top"/>
    </xf>
    <xf numFmtId="0" fontId="16" fillId="0" borderId="10" xfId="3" applyFont="1" applyBorder="1" applyAlignment="1">
      <alignment vertical="top"/>
    </xf>
    <xf numFmtId="0" fontId="4" fillId="0" borderId="6" xfId="3" applyFont="1" applyBorder="1" applyAlignment="1">
      <alignment vertical="top"/>
    </xf>
    <xf numFmtId="0" fontId="4" fillId="0" borderId="4" xfId="3" applyFont="1" applyBorder="1" applyAlignment="1">
      <alignment vertical="top"/>
    </xf>
    <xf numFmtId="0" fontId="4" fillId="0" borderId="10" xfId="3" applyFont="1" applyBorder="1" applyAlignment="1">
      <alignment vertical="top"/>
    </xf>
    <xf numFmtId="0" fontId="16" fillId="0" borderId="27" xfId="3" applyFont="1" applyBorder="1" applyAlignment="1">
      <alignment vertical="top"/>
    </xf>
    <xf numFmtId="0" fontId="16" fillId="0" borderId="26" xfId="3" applyFont="1" applyBorder="1" applyAlignment="1">
      <alignment vertical="top"/>
    </xf>
    <xf numFmtId="0" fontId="16" fillId="0" borderId="28" xfId="3" applyFont="1" applyBorder="1" applyAlignment="1">
      <alignment vertical="top"/>
    </xf>
    <xf numFmtId="0" fontId="15" fillId="0" borderId="4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 wrapText="1" indent="1"/>
    </xf>
    <xf numFmtId="0" fontId="14" fillId="0" borderId="4" xfId="0" applyFont="1" applyFill="1" applyBorder="1" applyAlignment="1">
      <alignment horizontal="left" vertical="center" indent="1"/>
    </xf>
    <xf numFmtId="0" fontId="14" fillId="0" borderId="10" xfId="0" applyFont="1" applyFill="1" applyBorder="1" applyAlignment="1">
      <alignment horizontal="left" vertical="center" indent="1"/>
    </xf>
    <xf numFmtId="0" fontId="15" fillId="2" borderId="4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2" fillId="0" borderId="3" xfId="0" applyFont="1" applyBorder="1"/>
    <xf numFmtId="0" fontId="4" fillId="0" borderId="29" xfId="2" applyFont="1" applyFill="1" applyBorder="1" applyAlignment="1">
      <alignment horizontal="left" vertical="top"/>
    </xf>
    <xf numFmtId="0" fontId="10" fillId="0" borderId="3" xfId="0" applyFont="1" applyBorder="1"/>
    <xf numFmtId="0" fontId="10" fillId="0" borderId="3" xfId="0" applyFont="1" applyBorder="1" applyAlignment="1"/>
    <xf numFmtId="4" fontId="12" fillId="0" borderId="29" xfId="0" applyNumberFormat="1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 wrapText="1"/>
    </xf>
    <xf numFmtId="0" fontId="10" fillId="2" borderId="10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left" vertical="top"/>
    </xf>
    <xf numFmtId="0" fontId="4" fillId="3" borderId="4" xfId="2" applyFont="1" applyFill="1" applyBorder="1" applyAlignment="1">
      <alignment horizontal="left" vertical="top" wrapText="1"/>
    </xf>
    <xf numFmtId="0" fontId="4" fillId="3" borderId="10" xfId="2" applyFont="1" applyFill="1" applyBorder="1" applyAlignment="1">
      <alignment horizontal="left" vertical="top" wrapText="1"/>
    </xf>
    <xf numFmtId="0" fontId="4" fillId="3" borderId="4" xfId="2" applyFont="1" applyFill="1" applyBorder="1" applyAlignment="1">
      <alignment horizontal="left" vertical="top"/>
    </xf>
    <xf numFmtId="0" fontId="4" fillId="3" borderId="10" xfId="2" applyFont="1" applyFill="1" applyBorder="1" applyAlignment="1">
      <alignment horizontal="left" vertical="top"/>
    </xf>
    <xf numFmtId="4" fontId="6" fillId="0" borderId="1" xfId="1" applyNumberFormat="1" applyFont="1" applyFill="1" applyBorder="1" applyAlignment="1">
      <alignment horizontal="center" wrapText="1"/>
    </xf>
    <xf numFmtId="0" fontId="19" fillId="2" borderId="1" xfId="3" applyFont="1" applyFill="1" applyBorder="1" applyAlignment="1" applyProtection="1">
      <alignment horizontal="center" vertical="top"/>
      <protection hidden="1"/>
    </xf>
    <xf numFmtId="0" fontId="20" fillId="2" borderId="1" xfId="3" applyFont="1" applyFill="1" applyBorder="1" applyAlignment="1" applyProtection="1">
      <alignment horizontal="center" vertical="top"/>
      <protection hidden="1"/>
    </xf>
    <xf numFmtId="0" fontId="4" fillId="2" borderId="34" xfId="2" applyFont="1" applyFill="1" applyBorder="1" applyAlignment="1">
      <alignment vertical="top"/>
    </xf>
    <xf numFmtId="0" fontId="12" fillId="2" borderId="38" xfId="0" applyFont="1" applyFill="1" applyBorder="1" applyAlignment="1">
      <alignment horizontal="left" vertical="center"/>
    </xf>
    <xf numFmtId="4" fontId="12" fillId="2" borderId="25" xfId="0" applyNumberFormat="1" applyFont="1" applyFill="1" applyBorder="1" applyAlignment="1">
      <alignment horizontal="right"/>
    </xf>
    <xf numFmtId="0" fontId="12" fillId="2" borderId="17" xfId="0" applyFont="1" applyFill="1" applyBorder="1" applyAlignment="1"/>
    <xf numFmtId="0" fontId="12" fillId="2" borderId="34" xfId="0" applyFont="1" applyFill="1" applyBorder="1" applyAlignment="1"/>
    <xf numFmtId="4" fontId="10" fillId="0" borderId="1" xfId="0" applyNumberFormat="1" applyFont="1" applyBorder="1" applyAlignment="1">
      <alignment horizontal="center"/>
    </xf>
    <xf numFmtId="167" fontId="6" fillId="0" borderId="0" xfId="0" applyNumberFormat="1" applyFont="1" applyAlignment="1"/>
    <xf numFmtId="0" fontId="6" fillId="0" borderId="1" xfId="0" applyFont="1" applyBorder="1"/>
    <xf numFmtId="0" fontId="12" fillId="2" borderId="39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167" fontId="6" fillId="0" borderId="0" xfId="0" applyNumberFormat="1" applyFont="1"/>
    <xf numFmtId="0" fontId="12" fillId="2" borderId="2" xfId="0" applyFont="1" applyFill="1" applyBorder="1" applyAlignment="1">
      <alignment wrapText="1"/>
    </xf>
    <xf numFmtId="0" fontId="12" fillId="2" borderId="6" xfId="2" applyFont="1" applyFill="1" applyBorder="1" applyAlignment="1">
      <alignment vertical="top"/>
    </xf>
    <xf numFmtId="0" fontId="12" fillId="2" borderId="4" xfId="2" applyFont="1" applyFill="1" applyBorder="1" applyAlignment="1">
      <alignment vertical="top"/>
    </xf>
    <xf numFmtId="0" fontId="12" fillId="2" borderId="10" xfId="2" applyFont="1" applyFill="1" applyBorder="1" applyAlignment="1">
      <alignment horizontal="left" vertical="top"/>
    </xf>
    <xf numFmtId="0" fontId="12" fillId="0" borderId="0" xfId="2" applyFont="1" applyFill="1" applyBorder="1" applyAlignment="1">
      <alignment horizontal="left" vertical="top"/>
    </xf>
    <xf numFmtId="49" fontId="10" fillId="0" borderId="38" xfId="0" applyNumberFormat="1" applyFont="1" applyFill="1" applyBorder="1" applyAlignment="1">
      <alignment horizontal="left"/>
    </xf>
    <xf numFmtId="49" fontId="10" fillId="0" borderId="17" xfId="0" applyNumberFormat="1" applyFont="1" applyFill="1" applyBorder="1" applyAlignment="1">
      <alignment horizontal="left"/>
    </xf>
    <xf numFmtId="4" fontId="7" fillId="0" borderId="0" xfId="0" applyNumberFormat="1" applyFont="1"/>
    <xf numFmtId="0" fontId="4" fillId="2" borderId="4" xfId="2" applyFont="1" applyFill="1" applyBorder="1" applyAlignment="1">
      <alignment horizontal="left" vertical="top" wrapText="1"/>
    </xf>
    <xf numFmtId="4" fontId="10" fillId="2" borderId="10" xfId="0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168" fontId="10" fillId="0" borderId="1" xfId="0" applyNumberFormat="1" applyFont="1" applyFill="1" applyBorder="1"/>
    <xf numFmtId="0" fontId="12" fillId="2" borderId="6" xfId="0" applyFont="1" applyFill="1" applyBorder="1" applyAlignment="1">
      <alignment vertical="center"/>
    </xf>
    <xf numFmtId="0" fontId="12" fillId="2" borderId="4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 wrapText="1"/>
    </xf>
    <xf numFmtId="4" fontId="12" fillId="2" borderId="25" xfId="0" applyNumberFormat="1" applyFont="1" applyFill="1" applyBorder="1" applyAlignment="1">
      <alignment vertical="center" wrapText="1"/>
    </xf>
    <xf numFmtId="4" fontId="12" fillId="2" borderId="16" xfId="0" applyNumberFormat="1" applyFont="1" applyFill="1" applyBorder="1" applyAlignment="1">
      <alignment vertical="center" wrapText="1"/>
    </xf>
    <xf numFmtId="4" fontId="10" fillId="2" borderId="10" xfId="0" applyNumberFormat="1" applyFont="1" applyFill="1" applyBorder="1"/>
    <xf numFmtId="4" fontId="12" fillId="0" borderId="5" xfId="0" applyNumberFormat="1" applyFont="1" applyFill="1" applyBorder="1" applyAlignment="1" applyProtection="1">
      <alignment horizontal="right" vertical="top"/>
      <protection locked="0"/>
    </xf>
    <xf numFmtId="49" fontId="6" fillId="0" borderId="1" xfId="0" applyNumberFormat="1" applyFont="1" applyFill="1" applyBorder="1" applyAlignment="1">
      <alignment horizontal="left"/>
    </xf>
    <xf numFmtId="0" fontId="12" fillId="2" borderId="11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" fontId="12" fillId="2" borderId="38" xfId="3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/>
    </xf>
    <xf numFmtId="0" fontId="12" fillId="2" borderId="20" xfId="0" applyFont="1" applyFill="1" applyBorder="1" applyAlignment="1">
      <alignment wrapText="1"/>
    </xf>
    <xf numFmtId="49" fontId="10" fillId="0" borderId="7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164" fontId="10" fillId="0" borderId="5" xfId="0" applyNumberFormat="1" applyFont="1" applyFill="1" applyBorder="1"/>
    <xf numFmtId="164" fontId="10" fillId="0" borderId="13" xfId="0" applyNumberFormat="1" applyFont="1" applyFill="1" applyBorder="1"/>
    <xf numFmtId="49" fontId="10" fillId="0" borderId="13" xfId="0" applyNumberFormat="1" applyFont="1" applyFill="1" applyBorder="1" applyAlignment="1">
      <alignment horizontal="left"/>
    </xf>
    <xf numFmtId="164" fontId="12" fillId="0" borderId="1" xfId="0" applyNumberFormat="1" applyFont="1" applyFill="1" applyBorder="1"/>
    <xf numFmtId="4" fontId="7" fillId="0" borderId="0" xfId="0" applyNumberFormat="1" applyFont="1" applyFill="1"/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8">
    <cellStyle name="Millares 2" xfId="1"/>
    <cellStyle name="Normal" xfId="0" builtinId="0"/>
    <cellStyle name="Normal 2" xfId="2"/>
    <cellStyle name="Normal 2 2" xfId="3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35981</xdr:rowOff>
    </xdr:from>
    <xdr:to>
      <xdr:col>1</xdr:col>
      <xdr:colOff>904875</xdr:colOff>
      <xdr:row>5</xdr:row>
      <xdr:rowOff>62238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1"/>
          <a:ext cx="1847849" cy="8454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35982</xdr:rowOff>
    </xdr:from>
    <xdr:to>
      <xdr:col>1</xdr:col>
      <xdr:colOff>904875</xdr:colOff>
      <xdr:row>5</xdr:row>
      <xdr:rowOff>48366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2"/>
          <a:ext cx="2085974" cy="869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35982</xdr:rowOff>
    </xdr:from>
    <xdr:to>
      <xdr:col>2</xdr:col>
      <xdr:colOff>114300</xdr:colOff>
      <xdr:row>6</xdr:row>
      <xdr:rowOff>56787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2"/>
          <a:ext cx="1847849" cy="878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35982</xdr:rowOff>
    </xdr:from>
    <xdr:to>
      <xdr:col>2</xdr:col>
      <xdr:colOff>114300</xdr:colOff>
      <xdr:row>6</xdr:row>
      <xdr:rowOff>56787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2"/>
          <a:ext cx="1847849" cy="982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35982</xdr:rowOff>
    </xdr:from>
    <xdr:to>
      <xdr:col>1</xdr:col>
      <xdr:colOff>981076</xdr:colOff>
      <xdr:row>5</xdr:row>
      <xdr:rowOff>108124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35982"/>
          <a:ext cx="1762124" cy="89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35982</xdr:rowOff>
    </xdr:from>
    <xdr:to>
      <xdr:col>2</xdr:col>
      <xdr:colOff>1</xdr:colOff>
      <xdr:row>5</xdr:row>
      <xdr:rowOff>108124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35982"/>
          <a:ext cx="1762124" cy="891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35982</xdr:rowOff>
    </xdr:from>
    <xdr:to>
      <xdr:col>2</xdr:col>
      <xdr:colOff>126094</xdr:colOff>
      <xdr:row>6</xdr:row>
      <xdr:rowOff>28575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35982"/>
          <a:ext cx="1831067" cy="9546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35981</xdr:rowOff>
    </xdr:from>
    <xdr:to>
      <xdr:col>2</xdr:col>
      <xdr:colOff>161925</xdr:colOff>
      <xdr:row>6</xdr:row>
      <xdr:rowOff>56111</xdr:rowOff>
    </xdr:to>
    <xdr:pic>
      <xdr:nvPicPr>
        <xdr:cNvPr id="5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1"/>
          <a:ext cx="2066924" cy="982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35981</xdr:rowOff>
    </xdr:from>
    <xdr:to>
      <xdr:col>1</xdr:col>
      <xdr:colOff>990600</xdr:colOff>
      <xdr:row>6</xdr:row>
      <xdr:rowOff>56111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1"/>
          <a:ext cx="2066924" cy="9821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35982</xdr:rowOff>
    </xdr:from>
    <xdr:to>
      <xdr:col>1</xdr:col>
      <xdr:colOff>744657</xdr:colOff>
      <xdr:row>6</xdr:row>
      <xdr:rowOff>47625</xdr:rowOff>
    </xdr:to>
    <xdr:pic>
      <xdr:nvPicPr>
        <xdr:cNvPr id="3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" y="35982"/>
          <a:ext cx="1782880" cy="973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35982</xdr:rowOff>
    </xdr:from>
    <xdr:to>
      <xdr:col>2</xdr:col>
      <xdr:colOff>133350</xdr:colOff>
      <xdr:row>5</xdr:row>
      <xdr:rowOff>94888</xdr:rowOff>
    </xdr:to>
    <xdr:pic>
      <xdr:nvPicPr>
        <xdr:cNvPr id="3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2"/>
          <a:ext cx="1847849" cy="878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35982</xdr:rowOff>
    </xdr:from>
    <xdr:to>
      <xdr:col>2</xdr:col>
      <xdr:colOff>57150</xdr:colOff>
      <xdr:row>5</xdr:row>
      <xdr:rowOff>94888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2"/>
          <a:ext cx="1847849" cy="878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35982</xdr:rowOff>
    </xdr:from>
    <xdr:to>
      <xdr:col>1</xdr:col>
      <xdr:colOff>466725</xdr:colOff>
      <xdr:row>5</xdr:row>
      <xdr:rowOff>94887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2"/>
          <a:ext cx="1847849" cy="878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35982</xdr:rowOff>
    </xdr:from>
    <xdr:to>
      <xdr:col>1</xdr:col>
      <xdr:colOff>695325</xdr:colOff>
      <xdr:row>5</xdr:row>
      <xdr:rowOff>87997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2"/>
          <a:ext cx="1771649" cy="871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35981</xdr:rowOff>
    </xdr:from>
    <xdr:to>
      <xdr:col>1</xdr:col>
      <xdr:colOff>676275</xdr:colOff>
      <xdr:row>5</xdr:row>
      <xdr:rowOff>2419</xdr:rowOff>
    </xdr:to>
    <xdr:pic>
      <xdr:nvPicPr>
        <xdr:cNvPr id="2" name="Picture 9" descr="LOGO PJ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35981"/>
          <a:ext cx="1819274" cy="8713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37"/>
  </cols>
  <sheetData>
    <row r="2020" spans="1:1" x14ac:dyDescent="0.2">
      <c r="A2020" s="5" t="s">
        <v>152</v>
      </c>
    </row>
  </sheetData>
  <sheetProtection algorithmName="SHA-512" hashValue="VR6hJ91FW7rpIb/G9dYL1dcA3ui+A9G5Xl5o1tSEB8Zfqr+LXQYH2ZmxDwMoKzJLCj3en/hPofK0CLIE5pYJCA==" saltValue="KiGRYpxMGxs/JEc559UXew==" spinCount="100000" sheet="1" objects="1" scenarios="1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1"/>
  <sheetViews>
    <sheetView zoomScaleNormal="100" zoomScaleSheetLayoutView="100" workbookViewId="0">
      <selection activeCell="C4" sqref="C4"/>
    </sheetView>
  </sheetViews>
  <sheetFormatPr baseColWidth="10" defaultRowHeight="11.25" x14ac:dyDescent="0.2"/>
  <cols>
    <col min="1" max="1" width="17.140625" style="25" customWidth="1"/>
    <col min="2" max="4" width="15.7109375" style="25" customWidth="1"/>
    <col min="5" max="5" width="20.42578125" style="25" customWidth="1"/>
    <col min="6" max="6" width="17.7109375" style="23" customWidth="1"/>
    <col min="7" max="7" width="11.7109375" style="30" customWidth="1"/>
    <col min="8" max="8" width="19.7109375" style="31" customWidth="1"/>
    <col min="9" max="9" width="8.7109375" style="25" customWidth="1"/>
    <col min="10" max="11" width="11.42578125" style="25"/>
    <col min="12" max="16384" width="11.42578125" style="6"/>
  </cols>
  <sheetData>
    <row r="1" spans="1:11" s="13" customFormat="1" ht="26.25" customHeight="1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68"/>
      <c r="J1" s="68"/>
    </row>
    <row r="2" spans="1:11" s="13" customFormat="1" ht="11.25" customHeight="1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69"/>
      <c r="J2" s="69"/>
    </row>
    <row r="3" spans="1:11" s="13" customFormat="1" ht="11.25" customHeight="1" x14ac:dyDescent="0.2">
      <c r="A3" s="365" t="str">
        <f>+'EA-01-02'!A3:J3</f>
        <v>AL 30 DE SEPTIEMBRE DE 2017</v>
      </c>
      <c r="B3" s="365"/>
      <c r="C3" s="365"/>
      <c r="D3" s="365"/>
      <c r="E3" s="365"/>
      <c r="F3" s="365"/>
      <c r="G3" s="365"/>
      <c r="H3" s="365"/>
      <c r="I3" s="69"/>
      <c r="J3" s="69"/>
    </row>
    <row r="4" spans="1:11" s="13" customFormat="1" ht="11.25" customHeight="1" x14ac:dyDescent="0.2">
      <c r="A4" s="1"/>
      <c r="B4" s="1"/>
      <c r="C4" s="1"/>
      <c r="D4" s="1"/>
      <c r="E4" s="2"/>
      <c r="F4" s="3"/>
      <c r="G4" s="4"/>
      <c r="H4" s="7"/>
      <c r="I4" s="46"/>
      <c r="J4" s="5"/>
    </row>
    <row r="5" spans="1:11" s="13" customFormat="1" ht="11.25" customHeight="1" x14ac:dyDescent="0.2">
      <c r="A5" s="1"/>
      <c r="B5" s="1"/>
      <c r="C5" s="1"/>
      <c r="D5" s="1"/>
      <c r="E5" s="2"/>
      <c r="F5" s="3"/>
      <c r="G5" s="4"/>
      <c r="H5" s="7"/>
      <c r="I5" s="46"/>
      <c r="J5" s="5"/>
    </row>
    <row r="6" spans="1:11" s="13" customFormat="1" ht="3" customHeight="1" x14ac:dyDescent="0.2">
      <c r="F6" s="17"/>
      <c r="G6" s="19"/>
      <c r="H6" s="20"/>
    </row>
    <row r="7" spans="1:11" s="13" customFormat="1" ht="11.25" customHeight="1" x14ac:dyDescent="0.2">
      <c r="A7" s="100" t="s">
        <v>91</v>
      </c>
      <c r="B7" s="100"/>
      <c r="C7" s="127"/>
      <c r="D7" s="127"/>
      <c r="E7" s="127"/>
      <c r="F7" s="154"/>
      <c r="G7" s="158"/>
      <c r="H7" s="159" t="s">
        <v>122</v>
      </c>
    </row>
    <row r="8" spans="1:11" ht="11.25" customHeight="1" x14ac:dyDescent="0.2">
      <c r="A8" s="90"/>
      <c r="B8" s="90"/>
      <c r="C8" s="90"/>
      <c r="D8" s="90"/>
      <c r="E8" s="90"/>
      <c r="F8" s="91"/>
      <c r="G8" s="160"/>
      <c r="H8" s="161"/>
      <c r="I8" s="6"/>
      <c r="J8" s="6"/>
      <c r="K8" s="6"/>
    </row>
    <row r="9" spans="1:11" ht="15" customHeight="1" x14ac:dyDescent="0.2">
      <c r="A9" s="105" t="s">
        <v>1</v>
      </c>
      <c r="B9" s="228" t="s">
        <v>2</v>
      </c>
      <c r="C9" s="223"/>
      <c r="D9" s="223"/>
      <c r="E9" s="210"/>
      <c r="F9" s="94" t="s">
        <v>3</v>
      </c>
      <c r="G9" s="162" t="s">
        <v>29</v>
      </c>
      <c r="H9" s="162" t="s">
        <v>30</v>
      </c>
      <c r="I9" s="6"/>
      <c r="J9" s="6"/>
      <c r="K9" s="6"/>
    </row>
    <row r="10" spans="1:11" ht="12" x14ac:dyDescent="0.2">
      <c r="A10" s="49" t="str">
        <f>MID(B10,1,11)</f>
        <v xml:space="preserve">  511100113</v>
      </c>
      <c r="B10" s="50" t="s">
        <v>336</v>
      </c>
      <c r="C10" s="66"/>
      <c r="D10" s="66"/>
      <c r="E10" s="67"/>
      <c r="F10" s="51">
        <v>223242481.83000001</v>
      </c>
      <c r="G10" s="51">
        <v>22.121700000000001</v>
      </c>
      <c r="H10" s="63" t="s">
        <v>259</v>
      </c>
    </row>
    <row r="11" spans="1:11" ht="12" x14ac:dyDescent="0.2">
      <c r="A11" s="49" t="str">
        <f t="shared" ref="A11:A74" si="0">MID(B11,1,11)</f>
        <v xml:space="preserve">  511200121</v>
      </c>
      <c r="B11" s="50" t="s">
        <v>337</v>
      </c>
      <c r="C11" s="66"/>
      <c r="D11" s="66"/>
      <c r="E11" s="67"/>
      <c r="F11" s="51">
        <v>3698227.68</v>
      </c>
      <c r="G11" s="51">
        <v>0.36649999999999999</v>
      </c>
      <c r="H11" s="63"/>
    </row>
    <row r="12" spans="1:11" ht="12" x14ac:dyDescent="0.2">
      <c r="A12" s="49" t="str">
        <f t="shared" si="0"/>
        <v xml:space="preserve">  511200122</v>
      </c>
      <c r="B12" s="50" t="s">
        <v>338</v>
      </c>
      <c r="C12" s="66"/>
      <c r="D12" s="66"/>
      <c r="E12" s="67"/>
      <c r="F12" s="51">
        <v>199396.98</v>
      </c>
      <c r="G12" s="51">
        <v>1.9800000000000002E-2</v>
      </c>
      <c r="H12" s="63"/>
    </row>
    <row r="13" spans="1:11" ht="12" x14ac:dyDescent="0.2">
      <c r="A13" s="49" t="str">
        <f t="shared" si="0"/>
        <v xml:space="preserve">  511200122</v>
      </c>
      <c r="B13" s="50" t="s">
        <v>339</v>
      </c>
      <c r="C13" s="66"/>
      <c r="D13" s="66"/>
      <c r="E13" s="67"/>
      <c r="F13" s="51">
        <v>8698406.25</v>
      </c>
      <c r="G13" s="51">
        <v>0.8619</v>
      </c>
      <c r="H13" s="63"/>
    </row>
    <row r="14" spans="1:11" ht="12" x14ac:dyDescent="0.2">
      <c r="A14" s="49" t="str">
        <f t="shared" si="0"/>
        <v xml:space="preserve">  511300131</v>
      </c>
      <c r="B14" s="50" t="s">
        <v>340</v>
      </c>
      <c r="C14" s="66"/>
      <c r="D14" s="66"/>
      <c r="E14" s="67"/>
      <c r="F14" s="51">
        <v>661663.49</v>
      </c>
      <c r="G14" s="51">
        <v>6.5600000000000006E-2</v>
      </c>
      <c r="H14" s="63"/>
    </row>
    <row r="15" spans="1:11" ht="12" x14ac:dyDescent="0.2">
      <c r="A15" s="49" t="str">
        <f t="shared" si="0"/>
        <v xml:space="preserve">  511300132</v>
      </c>
      <c r="B15" s="50" t="s">
        <v>341</v>
      </c>
      <c r="C15" s="66"/>
      <c r="D15" s="66"/>
      <c r="E15" s="67"/>
      <c r="F15" s="51">
        <v>12374096.34</v>
      </c>
      <c r="G15" s="51">
        <v>1.2262</v>
      </c>
      <c r="H15" s="63"/>
    </row>
    <row r="16" spans="1:11" ht="12" x14ac:dyDescent="0.2">
      <c r="A16" s="49" t="str">
        <f t="shared" si="0"/>
        <v xml:space="preserve">  511300132</v>
      </c>
      <c r="B16" s="50" t="s">
        <v>342</v>
      </c>
      <c r="C16" s="66"/>
      <c r="D16" s="66"/>
      <c r="E16" s="67"/>
      <c r="F16" s="51">
        <v>881154.09</v>
      </c>
      <c r="G16" s="51">
        <v>8.7300000000000003E-2</v>
      </c>
      <c r="H16" s="63"/>
    </row>
    <row r="17" spans="1:11" ht="12" x14ac:dyDescent="0.2">
      <c r="A17" s="49" t="str">
        <f t="shared" si="0"/>
        <v xml:space="preserve">  511300134</v>
      </c>
      <c r="B17" s="50" t="s">
        <v>343</v>
      </c>
      <c r="C17" s="66"/>
      <c r="D17" s="66"/>
      <c r="E17" s="67"/>
      <c r="F17" s="51">
        <v>1205004.25</v>
      </c>
      <c r="G17" s="51">
        <v>0.11940000000000001</v>
      </c>
      <c r="H17" s="63"/>
    </row>
    <row r="18" spans="1:11" ht="12" x14ac:dyDescent="0.2">
      <c r="A18" s="49" t="str">
        <f t="shared" si="0"/>
        <v xml:space="preserve">  511300134</v>
      </c>
      <c r="B18" s="50" t="s">
        <v>344</v>
      </c>
      <c r="C18" s="66"/>
      <c r="D18" s="66"/>
      <c r="E18" s="67"/>
      <c r="F18" s="51">
        <v>48107070.32</v>
      </c>
      <c r="G18" s="51">
        <v>4.7671000000000001</v>
      </c>
      <c r="H18" s="63"/>
    </row>
    <row r="19" spans="1:11" ht="12" x14ac:dyDescent="0.2">
      <c r="A19" s="49" t="str">
        <f t="shared" si="0"/>
        <v xml:space="preserve">  511300134</v>
      </c>
      <c r="B19" s="50" t="s">
        <v>345</v>
      </c>
      <c r="C19" s="66"/>
      <c r="D19" s="66"/>
      <c r="E19" s="67"/>
      <c r="F19" s="51">
        <v>159048480.41</v>
      </c>
      <c r="G19" s="51">
        <v>15.7605</v>
      </c>
      <c r="H19" s="63" t="s">
        <v>259</v>
      </c>
    </row>
    <row r="20" spans="1:11" s="46" customFormat="1" ht="12" x14ac:dyDescent="0.2">
      <c r="A20" s="49" t="str">
        <f t="shared" si="0"/>
        <v xml:space="preserve">  511400141</v>
      </c>
      <c r="B20" s="50" t="s">
        <v>346</v>
      </c>
      <c r="C20" s="66"/>
      <c r="D20" s="66"/>
      <c r="E20" s="67"/>
      <c r="F20" s="51">
        <v>15608322.85</v>
      </c>
      <c r="G20" s="51">
        <v>1.5467</v>
      </c>
      <c r="H20" s="63"/>
      <c r="I20" s="25"/>
      <c r="J20" s="25"/>
      <c r="K20" s="25"/>
    </row>
    <row r="21" spans="1:11" s="46" customFormat="1" ht="12" x14ac:dyDescent="0.2">
      <c r="A21" s="49" t="str">
        <f t="shared" si="0"/>
        <v xml:space="preserve">  511400141</v>
      </c>
      <c r="B21" s="50" t="s">
        <v>347</v>
      </c>
      <c r="C21" s="66"/>
      <c r="D21" s="66"/>
      <c r="E21" s="67"/>
      <c r="F21" s="51">
        <v>50407259.619999997</v>
      </c>
      <c r="G21" s="51">
        <v>4.9950000000000001</v>
      </c>
      <c r="H21" s="63"/>
      <c r="I21" s="25"/>
      <c r="J21" s="25"/>
      <c r="K21" s="25"/>
    </row>
    <row r="22" spans="1:11" s="46" customFormat="1" ht="12" x14ac:dyDescent="0.2">
      <c r="A22" s="49" t="str">
        <f t="shared" si="0"/>
        <v xml:space="preserve">  511400141</v>
      </c>
      <c r="B22" s="50" t="s">
        <v>348</v>
      </c>
      <c r="C22" s="66"/>
      <c r="D22" s="66"/>
      <c r="E22" s="67"/>
      <c r="F22" s="51">
        <v>525414.46</v>
      </c>
      <c r="G22" s="51">
        <v>5.21E-2</v>
      </c>
      <c r="H22" s="63"/>
      <c r="I22" s="25"/>
      <c r="J22" s="25"/>
      <c r="K22" s="25"/>
    </row>
    <row r="23" spans="1:11" s="46" customFormat="1" ht="12" x14ac:dyDescent="0.2">
      <c r="A23" s="49" t="str">
        <f t="shared" si="0"/>
        <v xml:space="preserve">  511400144</v>
      </c>
      <c r="B23" s="50" t="s">
        <v>349</v>
      </c>
      <c r="C23" s="66"/>
      <c r="D23" s="66"/>
      <c r="E23" s="67"/>
      <c r="F23" s="51">
        <v>463699.74</v>
      </c>
      <c r="G23" s="51">
        <v>4.5900000000000003E-2</v>
      </c>
      <c r="H23" s="63"/>
      <c r="I23" s="25"/>
      <c r="J23" s="25"/>
      <c r="K23" s="25"/>
    </row>
    <row r="24" spans="1:11" s="46" customFormat="1" ht="12" x14ac:dyDescent="0.2">
      <c r="A24" s="49" t="str">
        <f t="shared" si="0"/>
        <v xml:space="preserve">  511500153</v>
      </c>
      <c r="B24" s="50" t="s">
        <v>350</v>
      </c>
      <c r="C24" s="66"/>
      <c r="D24" s="66"/>
      <c r="E24" s="67"/>
      <c r="F24" s="51">
        <v>3992488.2</v>
      </c>
      <c r="G24" s="51">
        <v>0.39560000000000001</v>
      </c>
      <c r="H24" s="63"/>
      <c r="I24" s="25"/>
      <c r="J24" s="25"/>
      <c r="K24" s="25"/>
    </row>
    <row r="25" spans="1:11" s="46" customFormat="1" ht="12" x14ac:dyDescent="0.2">
      <c r="A25" s="49" t="str">
        <f t="shared" si="0"/>
        <v xml:space="preserve">  511500153</v>
      </c>
      <c r="B25" s="50" t="s">
        <v>351</v>
      </c>
      <c r="C25" s="66"/>
      <c r="D25" s="66"/>
      <c r="E25" s="67"/>
      <c r="F25" s="51">
        <v>1230318.55</v>
      </c>
      <c r="G25" s="51">
        <v>0.12189999999999999</v>
      </c>
      <c r="H25" s="63"/>
      <c r="I25" s="25"/>
      <c r="J25" s="25"/>
      <c r="K25" s="25"/>
    </row>
    <row r="26" spans="1:11" s="46" customFormat="1" ht="12" x14ac:dyDescent="0.2">
      <c r="A26" s="49" t="str">
        <f t="shared" si="0"/>
        <v xml:space="preserve">  511500154</v>
      </c>
      <c r="B26" s="50" t="s">
        <v>352</v>
      </c>
      <c r="C26" s="66"/>
      <c r="D26" s="66"/>
      <c r="E26" s="67"/>
      <c r="F26" s="51">
        <v>140833240.24000001</v>
      </c>
      <c r="G26" s="51">
        <v>13.955500000000001</v>
      </c>
      <c r="H26" s="63" t="s">
        <v>259</v>
      </c>
      <c r="I26" s="25"/>
      <c r="J26" s="25"/>
      <c r="K26" s="25"/>
    </row>
    <row r="27" spans="1:11" ht="12" x14ac:dyDescent="0.2">
      <c r="A27" s="49" t="str">
        <f t="shared" si="0"/>
        <v xml:space="preserve">  511500159</v>
      </c>
      <c r="B27" s="50" t="s">
        <v>353</v>
      </c>
      <c r="C27" s="66"/>
      <c r="D27" s="66"/>
      <c r="E27" s="67"/>
      <c r="F27" s="51">
        <v>95568365.370000005</v>
      </c>
      <c r="G27" s="51">
        <v>9.4701000000000004</v>
      </c>
      <c r="H27" s="63"/>
    </row>
    <row r="28" spans="1:11" ht="12" x14ac:dyDescent="0.2">
      <c r="A28" s="49" t="str">
        <f t="shared" si="0"/>
        <v xml:space="preserve">  511500159</v>
      </c>
      <c r="B28" s="50" t="s">
        <v>354</v>
      </c>
      <c r="C28" s="66"/>
      <c r="D28" s="66"/>
      <c r="E28" s="67"/>
      <c r="F28" s="51">
        <v>3898650</v>
      </c>
      <c r="G28" s="51">
        <v>0.38629999999999998</v>
      </c>
      <c r="H28" s="63"/>
    </row>
    <row r="29" spans="1:11" ht="12" x14ac:dyDescent="0.2">
      <c r="A29" s="49" t="str">
        <f t="shared" si="0"/>
        <v xml:space="preserve">  511600171</v>
      </c>
      <c r="B29" s="50" t="s">
        <v>355</v>
      </c>
      <c r="C29" s="66"/>
      <c r="D29" s="66"/>
      <c r="E29" s="67"/>
      <c r="F29" s="51">
        <v>14988020.220000001</v>
      </c>
      <c r="G29" s="51">
        <v>1.4852000000000001</v>
      </c>
      <c r="H29" s="63"/>
    </row>
    <row r="30" spans="1:11" ht="12" x14ac:dyDescent="0.2">
      <c r="A30" s="49" t="str">
        <f t="shared" si="0"/>
        <v xml:space="preserve">  512100211</v>
      </c>
      <c r="B30" s="50" t="s">
        <v>356</v>
      </c>
      <c r="C30" s="66"/>
      <c r="D30" s="66"/>
      <c r="E30" s="67"/>
      <c r="F30" s="51">
        <v>2519567.4700000002</v>
      </c>
      <c r="G30" s="51">
        <v>0.24970000000000001</v>
      </c>
      <c r="H30" s="63"/>
    </row>
    <row r="31" spans="1:11" ht="12" x14ac:dyDescent="0.2">
      <c r="A31" s="49" t="str">
        <f t="shared" si="0"/>
        <v xml:space="preserve">  512100212</v>
      </c>
      <c r="B31" s="50" t="s">
        <v>357</v>
      </c>
      <c r="C31" s="66"/>
      <c r="D31" s="66"/>
      <c r="E31" s="67"/>
      <c r="F31" s="51">
        <v>3850431.6</v>
      </c>
      <c r="G31" s="51">
        <v>0.38150000000000001</v>
      </c>
      <c r="H31" s="63"/>
    </row>
    <row r="32" spans="1:11" ht="12" x14ac:dyDescent="0.2">
      <c r="A32" s="49" t="str">
        <f t="shared" si="0"/>
        <v xml:space="preserve">  512100214</v>
      </c>
      <c r="B32" s="50" t="s">
        <v>358</v>
      </c>
      <c r="C32" s="66"/>
      <c r="D32" s="66"/>
      <c r="E32" s="67"/>
      <c r="F32" s="51">
        <v>6169513.7199999997</v>
      </c>
      <c r="G32" s="51">
        <v>0.61140000000000005</v>
      </c>
      <c r="H32" s="63"/>
    </row>
    <row r="33" spans="1:8" ht="12" x14ac:dyDescent="0.2">
      <c r="A33" s="49" t="str">
        <f t="shared" si="0"/>
        <v xml:space="preserve">  512100215</v>
      </c>
      <c r="B33" s="50" t="s">
        <v>359</v>
      </c>
      <c r="C33" s="66"/>
      <c r="D33" s="66"/>
      <c r="E33" s="67"/>
      <c r="F33" s="51">
        <v>440461.88</v>
      </c>
      <c r="G33" s="51">
        <v>4.36E-2</v>
      </c>
      <c r="H33" s="63"/>
    </row>
    <row r="34" spans="1:8" ht="12" x14ac:dyDescent="0.2">
      <c r="A34" s="49" t="str">
        <f t="shared" si="0"/>
        <v xml:space="preserve">  512100216</v>
      </c>
      <c r="B34" s="50" t="s">
        <v>360</v>
      </c>
      <c r="C34" s="66"/>
      <c r="D34" s="66"/>
      <c r="E34" s="67"/>
      <c r="F34" s="51">
        <v>998017.49</v>
      </c>
      <c r="G34" s="51">
        <v>9.8900000000000002E-2</v>
      </c>
      <c r="H34" s="63"/>
    </row>
    <row r="35" spans="1:8" ht="12" x14ac:dyDescent="0.2">
      <c r="A35" s="49" t="str">
        <f t="shared" si="0"/>
        <v xml:space="preserve">  512200221</v>
      </c>
      <c r="B35" s="50" t="s">
        <v>361</v>
      </c>
      <c r="C35" s="66"/>
      <c r="D35" s="66"/>
      <c r="E35" s="67"/>
      <c r="F35" s="51">
        <v>4173455.19</v>
      </c>
      <c r="G35" s="51">
        <v>0.41360000000000002</v>
      </c>
      <c r="H35" s="63"/>
    </row>
    <row r="36" spans="1:8" ht="12" x14ac:dyDescent="0.2">
      <c r="A36" s="49" t="str">
        <f t="shared" si="0"/>
        <v xml:space="preserve">  512400246</v>
      </c>
      <c r="B36" s="50" t="s">
        <v>362</v>
      </c>
      <c r="C36" s="66"/>
      <c r="D36" s="66"/>
      <c r="E36" s="67"/>
      <c r="F36" s="51">
        <v>527344.01</v>
      </c>
      <c r="G36" s="51">
        <v>5.2299999999999999E-2</v>
      </c>
      <c r="H36" s="63"/>
    </row>
    <row r="37" spans="1:8" ht="12" x14ac:dyDescent="0.2">
      <c r="A37" s="49" t="str">
        <f t="shared" si="0"/>
        <v xml:space="preserve">  512400248</v>
      </c>
      <c r="B37" s="50" t="s">
        <v>363</v>
      </c>
      <c r="C37" s="66"/>
      <c r="D37" s="66"/>
      <c r="E37" s="67"/>
      <c r="F37" s="51">
        <v>1063911.55</v>
      </c>
      <c r="G37" s="51">
        <v>0.10539999999999999</v>
      </c>
      <c r="H37" s="63"/>
    </row>
    <row r="38" spans="1:8" ht="12" x14ac:dyDescent="0.2">
      <c r="A38" s="49" t="str">
        <f t="shared" si="0"/>
        <v xml:space="preserve">  512500253</v>
      </c>
      <c r="B38" s="50" t="s">
        <v>364</v>
      </c>
      <c r="C38" s="66"/>
      <c r="D38" s="66"/>
      <c r="E38" s="67"/>
      <c r="F38" s="51">
        <v>7806.39</v>
      </c>
      <c r="G38" s="51">
        <v>8.0000000000000004E-4</v>
      </c>
      <c r="H38" s="63"/>
    </row>
    <row r="39" spans="1:8" ht="12" x14ac:dyDescent="0.2">
      <c r="A39" s="49" t="str">
        <f t="shared" si="0"/>
        <v xml:space="preserve">  512500254</v>
      </c>
      <c r="B39" s="50" t="s">
        <v>365</v>
      </c>
      <c r="C39" s="66"/>
      <c r="D39" s="66"/>
      <c r="E39" s="67"/>
      <c r="F39" s="51">
        <v>37481.519999999997</v>
      </c>
      <c r="G39" s="51">
        <v>3.7000000000000002E-3</v>
      </c>
      <c r="H39" s="63"/>
    </row>
    <row r="40" spans="1:8" ht="12" x14ac:dyDescent="0.2">
      <c r="A40" s="49" t="str">
        <f t="shared" si="0"/>
        <v xml:space="preserve">  512600261</v>
      </c>
      <c r="B40" s="50" t="s">
        <v>366</v>
      </c>
      <c r="C40" s="66"/>
      <c r="D40" s="66"/>
      <c r="E40" s="67"/>
      <c r="F40" s="51">
        <v>11586501.300000001</v>
      </c>
      <c r="G40" s="51">
        <v>1.1480999999999999</v>
      </c>
      <c r="H40" s="63"/>
    </row>
    <row r="41" spans="1:8" ht="12" x14ac:dyDescent="0.2">
      <c r="A41" s="49" t="str">
        <f t="shared" si="0"/>
        <v xml:space="preserve">  512700271</v>
      </c>
      <c r="B41" s="50" t="s">
        <v>367</v>
      </c>
      <c r="C41" s="66"/>
      <c r="D41" s="66"/>
      <c r="E41" s="67"/>
      <c r="F41" s="51">
        <v>1164729.52</v>
      </c>
      <c r="G41" s="51">
        <v>0.1154</v>
      </c>
      <c r="H41" s="63"/>
    </row>
    <row r="42" spans="1:8" ht="12" x14ac:dyDescent="0.2">
      <c r="A42" s="49" t="str">
        <f t="shared" si="0"/>
        <v xml:space="preserve">  512700272</v>
      </c>
      <c r="B42" s="50" t="s">
        <v>368</v>
      </c>
      <c r="C42" s="66"/>
      <c r="D42" s="66"/>
      <c r="E42" s="67"/>
      <c r="F42" s="51">
        <v>41142.370000000003</v>
      </c>
      <c r="G42" s="51">
        <v>4.1000000000000003E-3</v>
      </c>
      <c r="H42" s="63"/>
    </row>
    <row r="43" spans="1:8" ht="12" x14ac:dyDescent="0.2">
      <c r="A43" s="49" t="str">
        <f t="shared" si="0"/>
        <v xml:space="preserve">  512900291</v>
      </c>
      <c r="B43" s="50" t="s">
        <v>369</v>
      </c>
      <c r="C43" s="66"/>
      <c r="D43" s="66"/>
      <c r="E43" s="67"/>
      <c r="F43" s="51">
        <v>64230.61</v>
      </c>
      <c r="G43" s="51">
        <v>6.4000000000000003E-3</v>
      </c>
      <c r="H43" s="63"/>
    </row>
    <row r="44" spans="1:8" ht="12" x14ac:dyDescent="0.2">
      <c r="A44" s="49" t="str">
        <f t="shared" si="0"/>
        <v xml:space="preserve">  512900294</v>
      </c>
      <c r="B44" s="50" t="s">
        <v>370</v>
      </c>
      <c r="C44" s="66"/>
      <c r="D44" s="66"/>
      <c r="E44" s="67"/>
      <c r="F44" s="51">
        <v>831380.99</v>
      </c>
      <c r="G44" s="51">
        <v>8.2400000000000001E-2</v>
      </c>
      <c r="H44" s="63"/>
    </row>
    <row r="45" spans="1:8" ht="12" x14ac:dyDescent="0.2">
      <c r="A45" s="49" t="str">
        <f t="shared" si="0"/>
        <v xml:space="preserve">  513100311</v>
      </c>
      <c r="B45" s="50" t="s">
        <v>371</v>
      </c>
      <c r="C45" s="66"/>
      <c r="D45" s="66"/>
      <c r="E45" s="67"/>
      <c r="F45" s="51">
        <v>9398620</v>
      </c>
      <c r="G45" s="51">
        <v>0.93130000000000002</v>
      </c>
      <c r="H45" s="63"/>
    </row>
    <row r="46" spans="1:8" ht="12" x14ac:dyDescent="0.2">
      <c r="A46" s="49" t="str">
        <f t="shared" si="0"/>
        <v xml:space="preserve">  513100313</v>
      </c>
      <c r="B46" s="50" t="s">
        <v>372</v>
      </c>
      <c r="C46" s="66"/>
      <c r="D46" s="66"/>
      <c r="E46" s="67"/>
      <c r="F46" s="51">
        <v>1533825.14</v>
      </c>
      <c r="G46" s="51">
        <v>0.152</v>
      </c>
      <c r="H46" s="63"/>
    </row>
    <row r="47" spans="1:8" ht="12" x14ac:dyDescent="0.2">
      <c r="A47" s="49" t="str">
        <f t="shared" si="0"/>
        <v xml:space="preserve">  513100314</v>
      </c>
      <c r="B47" s="50" t="s">
        <v>373</v>
      </c>
      <c r="C47" s="66"/>
      <c r="D47" s="66"/>
      <c r="E47" s="67"/>
      <c r="F47" s="51">
        <v>1182031.24</v>
      </c>
      <c r="G47" s="51">
        <v>0.1171</v>
      </c>
      <c r="H47" s="63"/>
    </row>
    <row r="48" spans="1:8" ht="12" x14ac:dyDescent="0.2">
      <c r="A48" s="49" t="str">
        <f t="shared" si="0"/>
        <v xml:space="preserve">  513100315</v>
      </c>
      <c r="B48" s="50" t="s">
        <v>374</v>
      </c>
      <c r="C48" s="66"/>
      <c r="D48" s="66"/>
      <c r="E48" s="67"/>
      <c r="F48" s="51">
        <v>1676715.97</v>
      </c>
      <c r="G48" s="51">
        <v>0.16619999999999999</v>
      </c>
      <c r="H48" s="63"/>
    </row>
    <row r="49" spans="1:8" ht="12" x14ac:dyDescent="0.2">
      <c r="A49" s="49" t="str">
        <f t="shared" si="0"/>
        <v xml:space="preserve">  513100317</v>
      </c>
      <c r="B49" s="50" t="s">
        <v>375</v>
      </c>
      <c r="C49" s="66"/>
      <c r="D49" s="66"/>
      <c r="E49" s="67"/>
      <c r="F49" s="51">
        <v>4382199.75</v>
      </c>
      <c r="G49" s="51">
        <v>0.43419999999999997</v>
      </c>
      <c r="H49" s="63"/>
    </row>
    <row r="50" spans="1:8" ht="12" x14ac:dyDescent="0.2">
      <c r="A50" s="49" t="str">
        <f t="shared" si="0"/>
        <v xml:space="preserve">  513100318</v>
      </c>
      <c r="B50" s="50" t="s">
        <v>376</v>
      </c>
      <c r="C50" s="66"/>
      <c r="D50" s="66"/>
      <c r="E50" s="67"/>
      <c r="F50" s="51">
        <v>2518860.15</v>
      </c>
      <c r="G50" s="51">
        <v>0.24959999999999999</v>
      </c>
      <c r="H50" s="63"/>
    </row>
    <row r="51" spans="1:8" ht="12" x14ac:dyDescent="0.2">
      <c r="A51" s="49" t="str">
        <f t="shared" si="0"/>
        <v xml:space="preserve">  513200322</v>
      </c>
      <c r="B51" s="50" t="s">
        <v>377</v>
      </c>
      <c r="C51" s="66"/>
      <c r="D51" s="66"/>
      <c r="E51" s="67"/>
      <c r="F51" s="51">
        <v>2627746.31</v>
      </c>
      <c r="G51" s="51">
        <v>0.26040000000000002</v>
      </c>
      <c r="H51" s="63"/>
    </row>
    <row r="52" spans="1:8" ht="12" x14ac:dyDescent="0.2">
      <c r="A52" s="49" t="str">
        <f t="shared" si="0"/>
        <v xml:space="preserve">  513200323</v>
      </c>
      <c r="B52" s="50" t="s">
        <v>378</v>
      </c>
      <c r="C52" s="66"/>
      <c r="D52" s="66"/>
      <c r="E52" s="67"/>
      <c r="F52" s="51">
        <v>5567701.96</v>
      </c>
      <c r="G52" s="51">
        <v>0.55169999999999997</v>
      </c>
      <c r="H52" s="63"/>
    </row>
    <row r="53" spans="1:8" ht="12" x14ac:dyDescent="0.2">
      <c r="A53" s="49" t="str">
        <f t="shared" si="0"/>
        <v xml:space="preserve">  513200325</v>
      </c>
      <c r="B53" s="50" t="s">
        <v>379</v>
      </c>
      <c r="C53" s="66"/>
      <c r="D53" s="66"/>
      <c r="E53" s="67"/>
      <c r="F53" s="51">
        <v>1291783.8</v>
      </c>
      <c r="G53" s="51">
        <v>0.128</v>
      </c>
      <c r="H53" s="63"/>
    </row>
    <row r="54" spans="1:8" ht="12" x14ac:dyDescent="0.2">
      <c r="A54" s="49" t="str">
        <f t="shared" si="0"/>
        <v xml:space="preserve">  513200329</v>
      </c>
      <c r="B54" s="50" t="s">
        <v>380</v>
      </c>
      <c r="C54" s="66"/>
      <c r="D54" s="66"/>
      <c r="E54" s="67"/>
      <c r="F54" s="51">
        <v>45584.800000000003</v>
      </c>
      <c r="G54" s="51">
        <v>4.4999999999999997E-3</v>
      </c>
      <c r="H54" s="63"/>
    </row>
    <row r="55" spans="1:8" ht="12" x14ac:dyDescent="0.2">
      <c r="A55" s="49" t="str">
        <f t="shared" si="0"/>
        <v xml:space="preserve">  513300331</v>
      </c>
      <c r="B55" s="50" t="s">
        <v>381</v>
      </c>
      <c r="C55" s="66"/>
      <c r="D55" s="66"/>
      <c r="E55" s="67"/>
      <c r="F55" s="51">
        <v>3006012.18</v>
      </c>
      <c r="G55" s="51">
        <v>0.2979</v>
      </c>
      <c r="H55" s="63"/>
    </row>
    <row r="56" spans="1:8" ht="12" x14ac:dyDescent="0.2">
      <c r="A56" s="49" t="str">
        <f t="shared" si="0"/>
        <v xml:space="preserve">  513300332</v>
      </c>
      <c r="B56" s="50" t="s">
        <v>382</v>
      </c>
      <c r="C56" s="66"/>
      <c r="D56" s="66"/>
      <c r="E56" s="67"/>
      <c r="F56" s="51">
        <v>81009.42</v>
      </c>
      <c r="G56" s="51">
        <v>8.0000000000000002E-3</v>
      </c>
      <c r="H56" s="63"/>
    </row>
    <row r="57" spans="1:8" ht="12" x14ac:dyDescent="0.2">
      <c r="A57" s="49" t="str">
        <f t="shared" si="0"/>
        <v xml:space="preserve">  513300333</v>
      </c>
      <c r="B57" s="50" t="s">
        <v>383</v>
      </c>
      <c r="C57" s="66"/>
      <c r="D57" s="66"/>
      <c r="E57" s="67"/>
      <c r="F57" s="51">
        <v>186760</v>
      </c>
      <c r="G57" s="51">
        <v>1.8499999999999999E-2</v>
      </c>
      <c r="H57" s="63"/>
    </row>
    <row r="58" spans="1:8" ht="12" x14ac:dyDescent="0.2">
      <c r="A58" s="49" t="str">
        <f t="shared" si="0"/>
        <v xml:space="preserve">  513300334</v>
      </c>
      <c r="B58" s="50" t="s">
        <v>384</v>
      </c>
      <c r="C58" s="66"/>
      <c r="D58" s="66"/>
      <c r="E58" s="67"/>
      <c r="F58" s="51">
        <v>3365675.53</v>
      </c>
      <c r="G58" s="51">
        <v>0.33350000000000002</v>
      </c>
      <c r="H58" s="63"/>
    </row>
    <row r="59" spans="1:8" ht="12" x14ac:dyDescent="0.2">
      <c r="A59" s="49" t="str">
        <f t="shared" si="0"/>
        <v xml:space="preserve">  513300336</v>
      </c>
      <c r="B59" s="50" t="s">
        <v>385</v>
      </c>
      <c r="C59" s="66"/>
      <c r="D59" s="66"/>
      <c r="E59" s="67"/>
      <c r="F59" s="51">
        <v>197970.58</v>
      </c>
      <c r="G59" s="51">
        <v>1.9599999999999999E-2</v>
      </c>
      <c r="H59" s="63"/>
    </row>
    <row r="60" spans="1:8" ht="12" x14ac:dyDescent="0.2">
      <c r="A60" s="49" t="str">
        <f t="shared" si="0"/>
        <v xml:space="preserve">  513300338</v>
      </c>
      <c r="B60" s="50" t="s">
        <v>386</v>
      </c>
      <c r="C60" s="66"/>
      <c r="D60" s="66"/>
      <c r="E60" s="67"/>
      <c r="F60" s="51">
        <v>15126454.02</v>
      </c>
      <c r="G60" s="51">
        <v>1.4988999999999999</v>
      </c>
      <c r="H60" s="63"/>
    </row>
    <row r="61" spans="1:8" ht="12" x14ac:dyDescent="0.2">
      <c r="A61" s="49" t="str">
        <f t="shared" si="0"/>
        <v xml:space="preserve">  513300339</v>
      </c>
      <c r="B61" s="50" t="s">
        <v>387</v>
      </c>
      <c r="C61" s="66"/>
      <c r="D61" s="66"/>
      <c r="E61" s="67"/>
      <c r="F61" s="51">
        <v>37480</v>
      </c>
      <c r="G61" s="51">
        <v>3.7000000000000002E-3</v>
      </c>
      <c r="H61" s="63"/>
    </row>
    <row r="62" spans="1:8" ht="12" x14ac:dyDescent="0.2">
      <c r="A62" s="49" t="str">
        <f t="shared" si="0"/>
        <v xml:space="preserve">  513400341</v>
      </c>
      <c r="B62" s="50" t="s">
        <v>388</v>
      </c>
      <c r="C62" s="66"/>
      <c r="D62" s="66"/>
      <c r="E62" s="67"/>
      <c r="F62" s="51">
        <v>288890.39</v>
      </c>
      <c r="G62" s="51">
        <v>2.86E-2</v>
      </c>
      <c r="H62" s="63"/>
    </row>
    <row r="63" spans="1:8" ht="12" x14ac:dyDescent="0.2">
      <c r="A63" s="49" t="str">
        <f t="shared" si="0"/>
        <v xml:space="preserve">  513400341</v>
      </c>
      <c r="B63" s="50" t="s">
        <v>389</v>
      </c>
      <c r="C63" s="66"/>
      <c r="D63" s="66"/>
      <c r="E63" s="67"/>
      <c r="F63" s="51">
        <v>217101.14</v>
      </c>
      <c r="G63" s="51">
        <v>2.1499999999999998E-2</v>
      </c>
      <c r="H63" s="63"/>
    </row>
    <row r="64" spans="1:8" ht="12" x14ac:dyDescent="0.2">
      <c r="A64" s="49" t="str">
        <f t="shared" si="0"/>
        <v xml:space="preserve">  513400345</v>
      </c>
      <c r="B64" s="50" t="s">
        <v>390</v>
      </c>
      <c r="C64" s="66"/>
      <c r="D64" s="66"/>
      <c r="E64" s="67"/>
      <c r="F64" s="51">
        <v>2780352.4</v>
      </c>
      <c r="G64" s="51">
        <v>0.27550000000000002</v>
      </c>
      <c r="H64" s="63"/>
    </row>
    <row r="65" spans="1:8" ht="12" x14ac:dyDescent="0.2">
      <c r="A65" s="49" t="str">
        <f t="shared" si="0"/>
        <v xml:space="preserve">  513500351</v>
      </c>
      <c r="B65" s="50" t="s">
        <v>391</v>
      </c>
      <c r="C65" s="66"/>
      <c r="D65" s="66"/>
      <c r="E65" s="67"/>
      <c r="F65" s="51">
        <v>2151216.98</v>
      </c>
      <c r="G65" s="51">
        <v>0.2132</v>
      </c>
      <c r="H65" s="63"/>
    </row>
    <row r="66" spans="1:8" ht="12" x14ac:dyDescent="0.2">
      <c r="A66" s="49" t="str">
        <f t="shared" si="0"/>
        <v xml:space="preserve">  513500352</v>
      </c>
      <c r="B66" s="50" t="s">
        <v>392</v>
      </c>
      <c r="C66" s="66"/>
      <c r="D66" s="66"/>
      <c r="E66" s="67"/>
      <c r="F66" s="51">
        <v>1158589.1299999999</v>
      </c>
      <c r="G66" s="51">
        <v>0.1148</v>
      </c>
      <c r="H66" s="63"/>
    </row>
    <row r="67" spans="1:8" ht="12" x14ac:dyDescent="0.2">
      <c r="A67" s="49" t="str">
        <f t="shared" si="0"/>
        <v xml:space="preserve">  513500353</v>
      </c>
      <c r="B67" s="50" t="s">
        <v>393</v>
      </c>
      <c r="C67" s="66"/>
      <c r="D67" s="66"/>
      <c r="E67" s="67"/>
      <c r="F67" s="51">
        <v>4872110.16</v>
      </c>
      <c r="G67" s="51">
        <v>0.48280000000000001</v>
      </c>
      <c r="H67" s="63"/>
    </row>
    <row r="68" spans="1:8" ht="12" x14ac:dyDescent="0.2">
      <c r="A68" s="49" t="str">
        <f t="shared" si="0"/>
        <v xml:space="preserve">  513500355</v>
      </c>
      <c r="B68" s="50" t="s">
        <v>394</v>
      </c>
      <c r="C68" s="66"/>
      <c r="D68" s="66"/>
      <c r="E68" s="67"/>
      <c r="F68" s="51">
        <v>3753309.29</v>
      </c>
      <c r="G68" s="51">
        <v>0.37190000000000001</v>
      </c>
      <c r="H68" s="63"/>
    </row>
    <row r="69" spans="1:8" ht="12" x14ac:dyDescent="0.2">
      <c r="A69" s="49" t="str">
        <f t="shared" si="0"/>
        <v xml:space="preserve">  513500357</v>
      </c>
      <c r="B69" s="50" t="s">
        <v>395</v>
      </c>
      <c r="C69" s="66"/>
      <c r="D69" s="66"/>
      <c r="E69" s="67"/>
      <c r="F69" s="51">
        <v>2274148.19</v>
      </c>
      <c r="G69" s="51">
        <v>0.22539999999999999</v>
      </c>
      <c r="H69" s="63"/>
    </row>
    <row r="70" spans="1:8" ht="12" x14ac:dyDescent="0.2">
      <c r="A70" s="49" t="str">
        <f t="shared" si="0"/>
        <v xml:space="preserve">  513500358</v>
      </c>
      <c r="B70" s="50" t="s">
        <v>396</v>
      </c>
      <c r="C70" s="66"/>
      <c r="D70" s="66"/>
      <c r="E70" s="67"/>
      <c r="F70" s="51">
        <v>8667985.5800000001</v>
      </c>
      <c r="G70" s="51">
        <v>0.8589</v>
      </c>
      <c r="H70" s="63"/>
    </row>
    <row r="71" spans="1:8" ht="12" x14ac:dyDescent="0.2">
      <c r="A71" s="49" t="str">
        <f t="shared" si="0"/>
        <v xml:space="preserve">  513500359</v>
      </c>
      <c r="B71" s="50" t="s">
        <v>397</v>
      </c>
      <c r="C71" s="66"/>
      <c r="D71" s="66"/>
      <c r="E71" s="67"/>
      <c r="F71" s="51">
        <v>597920.84</v>
      </c>
      <c r="G71" s="51">
        <v>5.9200000000000003E-2</v>
      </c>
      <c r="H71" s="63"/>
    </row>
    <row r="72" spans="1:8" ht="12" x14ac:dyDescent="0.2">
      <c r="A72" s="49" t="str">
        <f t="shared" si="0"/>
        <v xml:space="preserve">  513600361</v>
      </c>
      <c r="B72" s="50" t="s">
        <v>398</v>
      </c>
      <c r="C72" s="66"/>
      <c r="D72" s="66"/>
      <c r="E72" s="67"/>
      <c r="F72" s="51">
        <v>4567871.66</v>
      </c>
      <c r="G72" s="51">
        <v>0.4526</v>
      </c>
      <c r="H72" s="63"/>
    </row>
    <row r="73" spans="1:8" ht="12" x14ac:dyDescent="0.2">
      <c r="A73" s="49" t="str">
        <f t="shared" si="0"/>
        <v xml:space="preserve">  513700371</v>
      </c>
      <c r="B73" s="50" t="s">
        <v>399</v>
      </c>
      <c r="C73" s="66"/>
      <c r="D73" s="66"/>
      <c r="E73" s="67"/>
      <c r="F73" s="51">
        <v>93431</v>
      </c>
      <c r="G73" s="51">
        <v>9.2999999999999992E-3</v>
      </c>
      <c r="H73" s="63"/>
    </row>
    <row r="74" spans="1:8" ht="12" x14ac:dyDescent="0.2">
      <c r="A74" s="49" t="str">
        <f t="shared" si="0"/>
        <v xml:space="preserve">  513700372</v>
      </c>
      <c r="B74" s="50" t="s">
        <v>400</v>
      </c>
      <c r="C74" s="66"/>
      <c r="D74" s="66"/>
      <c r="E74" s="67"/>
      <c r="F74" s="51">
        <v>405243.08</v>
      </c>
      <c r="G74" s="51">
        <v>4.02E-2</v>
      </c>
      <c r="H74" s="63"/>
    </row>
    <row r="75" spans="1:8" ht="12" x14ac:dyDescent="0.2">
      <c r="A75" s="49" t="str">
        <f t="shared" ref="A75:A109" si="1">MID(B75,1,11)</f>
        <v xml:space="preserve">  513700375</v>
      </c>
      <c r="B75" s="50" t="s">
        <v>401</v>
      </c>
      <c r="C75" s="66"/>
      <c r="D75" s="66"/>
      <c r="E75" s="67"/>
      <c r="F75" s="51">
        <v>295562.75</v>
      </c>
      <c r="G75" s="51">
        <v>2.93E-2</v>
      </c>
      <c r="H75" s="63"/>
    </row>
    <row r="76" spans="1:8" ht="12" x14ac:dyDescent="0.2">
      <c r="A76" s="49" t="str">
        <f t="shared" si="1"/>
        <v xml:space="preserve">  513700379</v>
      </c>
      <c r="B76" s="50" t="s">
        <v>402</v>
      </c>
      <c r="C76" s="66"/>
      <c r="D76" s="66"/>
      <c r="E76" s="67"/>
      <c r="F76" s="51">
        <v>54749.47</v>
      </c>
      <c r="G76" s="51">
        <v>5.4000000000000003E-3</v>
      </c>
      <c r="H76" s="63"/>
    </row>
    <row r="77" spans="1:8" ht="12" x14ac:dyDescent="0.2">
      <c r="A77" s="49" t="str">
        <f t="shared" si="1"/>
        <v xml:space="preserve">  513800381</v>
      </c>
      <c r="B77" s="50" t="s">
        <v>403</v>
      </c>
      <c r="C77" s="66"/>
      <c r="D77" s="66"/>
      <c r="E77" s="67"/>
      <c r="F77" s="51">
        <v>48603.95</v>
      </c>
      <c r="G77" s="51">
        <v>4.7999999999999996E-3</v>
      </c>
      <c r="H77" s="63"/>
    </row>
    <row r="78" spans="1:8" ht="12" x14ac:dyDescent="0.2">
      <c r="A78" s="49" t="str">
        <f t="shared" si="1"/>
        <v xml:space="preserve">  513800382</v>
      </c>
      <c r="B78" s="50" t="s">
        <v>404</v>
      </c>
      <c r="C78" s="66"/>
      <c r="D78" s="66"/>
      <c r="E78" s="67"/>
      <c r="F78" s="51">
        <v>992709.05</v>
      </c>
      <c r="G78" s="51">
        <v>9.8400000000000001E-2</v>
      </c>
      <c r="H78" s="63"/>
    </row>
    <row r="79" spans="1:8" ht="12" x14ac:dyDescent="0.2">
      <c r="A79" s="49" t="str">
        <f t="shared" si="1"/>
        <v xml:space="preserve">  513800383</v>
      </c>
      <c r="B79" s="50" t="s">
        <v>405</v>
      </c>
      <c r="C79" s="66"/>
      <c r="D79" s="66"/>
      <c r="E79" s="67"/>
      <c r="F79" s="51">
        <v>759991.86</v>
      </c>
      <c r="G79" s="51">
        <v>7.5300000000000006E-2</v>
      </c>
      <c r="H79" s="63"/>
    </row>
    <row r="80" spans="1:8" ht="12" x14ac:dyDescent="0.2">
      <c r="A80" s="49" t="str">
        <f t="shared" si="1"/>
        <v xml:space="preserve">  513800385</v>
      </c>
      <c r="B80" s="50" t="s">
        <v>406</v>
      </c>
      <c r="C80" s="66"/>
      <c r="D80" s="66"/>
      <c r="E80" s="67"/>
      <c r="F80" s="51">
        <v>17562.2</v>
      </c>
      <c r="G80" s="51">
        <v>1.6999999999999999E-3</v>
      </c>
      <c r="H80" s="63"/>
    </row>
    <row r="81" spans="1:11" s="46" customFormat="1" ht="12" x14ac:dyDescent="0.2">
      <c r="A81" s="49" t="str">
        <f t="shared" si="1"/>
        <v xml:space="preserve">  513800385</v>
      </c>
      <c r="B81" s="50" t="s">
        <v>407</v>
      </c>
      <c r="C81" s="66"/>
      <c r="D81" s="66"/>
      <c r="E81" s="67"/>
      <c r="F81" s="51">
        <v>422013.07</v>
      </c>
      <c r="G81" s="51">
        <v>4.1799999999999997E-2</v>
      </c>
      <c r="H81" s="63"/>
      <c r="I81" s="25"/>
      <c r="J81" s="25"/>
      <c r="K81" s="25"/>
    </row>
    <row r="82" spans="1:11" s="46" customFormat="1" ht="12" x14ac:dyDescent="0.2">
      <c r="A82" s="49" t="str">
        <f t="shared" si="1"/>
        <v xml:space="preserve">  513900392</v>
      </c>
      <c r="B82" s="50" t="s">
        <v>408</v>
      </c>
      <c r="C82" s="66"/>
      <c r="D82" s="66"/>
      <c r="E82" s="67"/>
      <c r="F82" s="51">
        <v>29143.85</v>
      </c>
      <c r="G82" s="51">
        <v>2.8999999999999998E-3</v>
      </c>
      <c r="H82" s="63"/>
      <c r="I82" s="25"/>
      <c r="J82" s="25"/>
      <c r="K82" s="25"/>
    </row>
    <row r="83" spans="1:11" s="46" customFormat="1" ht="12" x14ac:dyDescent="0.2">
      <c r="A83" s="49" t="str">
        <f t="shared" si="1"/>
        <v xml:space="preserve">  513900394</v>
      </c>
      <c r="B83" s="50" t="s">
        <v>409</v>
      </c>
      <c r="C83" s="66"/>
      <c r="D83" s="66"/>
      <c r="E83" s="67"/>
      <c r="F83" s="51">
        <v>20000</v>
      </c>
      <c r="G83" s="51">
        <v>2E-3</v>
      </c>
      <c r="H83" s="63"/>
      <c r="I83" s="25"/>
      <c r="J83" s="25"/>
      <c r="K83" s="25"/>
    </row>
    <row r="84" spans="1:11" s="46" customFormat="1" ht="12" x14ac:dyDescent="0.2">
      <c r="A84" s="49" t="str">
        <f t="shared" si="1"/>
        <v xml:space="preserve">  513900394</v>
      </c>
      <c r="B84" s="50" t="s">
        <v>410</v>
      </c>
      <c r="C84" s="66"/>
      <c r="D84" s="66"/>
      <c r="E84" s="67"/>
      <c r="F84" s="51">
        <v>13870.39</v>
      </c>
      <c r="G84" s="51">
        <v>1.4E-3</v>
      </c>
      <c r="H84" s="63"/>
      <c r="I84" s="25"/>
      <c r="J84" s="25"/>
      <c r="K84" s="25"/>
    </row>
    <row r="85" spans="1:11" s="46" customFormat="1" ht="12" x14ac:dyDescent="0.2">
      <c r="A85" s="49" t="str">
        <f t="shared" si="1"/>
        <v xml:space="preserve">  513900398</v>
      </c>
      <c r="B85" s="50" t="s">
        <v>411</v>
      </c>
      <c r="C85" s="66"/>
      <c r="D85" s="66"/>
      <c r="E85" s="67"/>
      <c r="F85" s="51">
        <v>13391358.02</v>
      </c>
      <c r="G85" s="51">
        <v>1.327</v>
      </c>
      <c r="H85" s="63"/>
      <c r="I85" s="25"/>
      <c r="J85" s="25"/>
      <c r="K85" s="25"/>
    </row>
    <row r="86" spans="1:11" ht="12" x14ac:dyDescent="0.2">
      <c r="A86" s="49" t="str">
        <f t="shared" si="1"/>
        <v xml:space="preserve">  524100441</v>
      </c>
      <c r="B86" s="50" t="s">
        <v>412</v>
      </c>
      <c r="C86" s="66"/>
      <c r="D86" s="66"/>
      <c r="E86" s="67"/>
      <c r="F86" s="51">
        <v>50000</v>
      </c>
      <c r="G86" s="51">
        <v>5.0000000000000001E-3</v>
      </c>
      <c r="H86" s="63"/>
    </row>
    <row r="87" spans="1:11" ht="12" x14ac:dyDescent="0.2">
      <c r="A87" s="49" t="str">
        <f t="shared" si="1"/>
        <v xml:space="preserve">  524300441</v>
      </c>
      <c r="B87" s="50" t="s">
        <v>413</v>
      </c>
      <c r="C87" s="66"/>
      <c r="D87" s="66"/>
      <c r="E87" s="67"/>
      <c r="F87" s="51">
        <v>1985657.33</v>
      </c>
      <c r="G87" s="51">
        <v>0.1968</v>
      </c>
      <c r="H87" s="63"/>
    </row>
    <row r="88" spans="1:11" ht="12" x14ac:dyDescent="0.2">
      <c r="A88" s="49" t="str">
        <f t="shared" si="1"/>
        <v xml:space="preserve">  524300445</v>
      </c>
      <c r="B88" s="50" t="s">
        <v>414</v>
      </c>
      <c r="C88" s="66"/>
      <c r="D88" s="66"/>
      <c r="E88" s="67"/>
      <c r="F88" s="51">
        <v>53000</v>
      </c>
      <c r="G88" s="51">
        <v>5.3E-3</v>
      </c>
      <c r="H88" s="63"/>
    </row>
    <row r="89" spans="1:11" ht="12" x14ac:dyDescent="0.2">
      <c r="A89" s="49" t="str">
        <f t="shared" si="1"/>
        <v xml:space="preserve">  525100451</v>
      </c>
      <c r="B89" s="50" t="s">
        <v>415</v>
      </c>
      <c r="C89" s="66"/>
      <c r="D89" s="66"/>
      <c r="E89" s="67"/>
      <c r="F89" s="51">
        <v>3824094.81</v>
      </c>
      <c r="G89" s="51">
        <v>0.37890000000000001</v>
      </c>
      <c r="H89" s="63"/>
    </row>
    <row r="90" spans="1:11" ht="12" x14ac:dyDescent="0.2">
      <c r="A90" s="49" t="str">
        <f t="shared" si="1"/>
        <v xml:space="preserve">  551300583</v>
      </c>
      <c r="B90" s="50" t="s">
        <v>416</v>
      </c>
      <c r="C90" s="66"/>
      <c r="D90" s="66"/>
      <c r="E90" s="67"/>
      <c r="F90" s="51">
        <v>40885400.93</v>
      </c>
      <c r="G90" s="51">
        <v>4.0514000000000001</v>
      </c>
      <c r="H90" s="63"/>
    </row>
    <row r="91" spans="1:11" ht="12" x14ac:dyDescent="0.2">
      <c r="A91" s="49" t="str">
        <f t="shared" si="1"/>
        <v xml:space="preserve">  551500511</v>
      </c>
      <c r="B91" s="50" t="s">
        <v>417</v>
      </c>
      <c r="C91" s="66"/>
      <c r="D91" s="66"/>
      <c r="E91" s="67"/>
      <c r="F91" s="51">
        <v>7581009.8300000001</v>
      </c>
      <c r="G91" s="51">
        <v>0.75119999999999998</v>
      </c>
      <c r="H91" s="63"/>
    </row>
    <row r="92" spans="1:11" ht="12" x14ac:dyDescent="0.2">
      <c r="A92" s="49" t="str">
        <f t="shared" si="1"/>
        <v xml:space="preserve">  551500515</v>
      </c>
      <c r="B92" s="50" t="s">
        <v>418</v>
      </c>
      <c r="C92" s="66"/>
      <c r="D92" s="66"/>
      <c r="E92" s="67"/>
      <c r="F92" s="51">
        <v>9830530.6099999994</v>
      </c>
      <c r="G92" s="51">
        <v>0.97409999999999997</v>
      </c>
      <c r="H92" s="63"/>
    </row>
    <row r="93" spans="1:11" s="46" customFormat="1" ht="12" x14ac:dyDescent="0.2">
      <c r="A93" s="49" t="str">
        <f t="shared" si="1"/>
        <v xml:space="preserve">  551500519</v>
      </c>
      <c r="B93" s="50" t="s">
        <v>419</v>
      </c>
      <c r="C93" s="66"/>
      <c r="D93" s="66"/>
      <c r="E93" s="67"/>
      <c r="F93" s="51">
        <v>12234187.4</v>
      </c>
      <c r="G93" s="51">
        <v>1.2122999999999999</v>
      </c>
      <c r="H93" s="63"/>
      <c r="I93" s="25"/>
      <c r="J93" s="25"/>
      <c r="K93" s="25"/>
    </row>
    <row r="94" spans="1:11" s="46" customFormat="1" ht="12" x14ac:dyDescent="0.2">
      <c r="A94" s="49" t="str">
        <f t="shared" si="1"/>
        <v xml:space="preserve">  551500531</v>
      </c>
      <c r="B94" s="50" t="s">
        <v>420</v>
      </c>
      <c r="C94" s="66"/>
      <c r="D94" s="66"/>
      <c r="E94" s="67"/>
      <c r="F94" s="51">
        <v>4656.97</v>
      </c>
      <c r="G94" s="51">
        <v>5.0000000000000001E-4</v>
      </c>
      <c r="H94" s="63"/>
      <c r="I94" s="25"/>
      <c r="J94" s="25"/>
      <c r="K94" s="25"/>
    </row>
    <row r="95" spans="1:11" s="46" customFormat="1" ht="12" x14ac:dyDescent="0.2">
      <c r="A95" s="49" t="str">
        <f t="shared" si="1"/>
        <v xml:space="preserve">  551500541</v>
      </c>
      <c r="B95" s="50" t="s">
        <v>421</v>
      </c>
      <c r="C95" s="66"/>
      <c r="D95" s="66"/>
      <c r="E95" s="67"/>
      <c r="F95" s="51">
        <v>11845800.810000001</v>
      </c>
      <c r="G95" s="51">
        <v>1.1738</v>
      </c>
      <c r="H95" s="63"/>
      <c r="I95" s="25"/>
      <c r="J95" s="25"/>
      <c r="K95" s="25"/>
    </row>
    <row r="96" spans="1:11" s="46" customFormat="1" ht="12" x14ac:dyDescent="0.2">
      <c r="A96" s="49" t="str">
        <f t="shared" si="1"/>
        <v xml:space="preserve">  551500549</v>
      </c>
      <c r="B96" s="50" t="s">
        <v>422</v>
      </c>
      <c r="C96" s="66"/>
      <c r="D96" s="66"/>
      <c r="E96" s="67"/>
      <c r="F96" s="51">
        <v>52968.76</v>
      </c>
      <c r="G96" s="51">
        <v>5.1999999999999998E-3</v>
      </c>
      <c r="H96" s="63"/>
      <c r="I96" s="25"/>
      <c r="J96" s="25"/>
      <c r="K96" s="25"/>
    </row>
    <row r="97" spans="1:11" s="46" customFormat="1" ht="12" x14ac:dyDescent="0.2">
      <c r="A97" s="49" t="str">
        <f t="shared" si="1"/>
        <v xml:space="preserve">  551500564</v>
      </c>
      <c r="B97" s="50" t="s">
        <v>423</v>
      </c>
      <c r="C97" s="66"/>
      <c r="D97" s="66"/>
      <c r="E97" s="67"/>
      <c r="F97" s="51">
        <v>235515.95</v>
      </c>
      <c r="G97" s="51">
        <v>2.3300000000000001E-2</v>
      </c>
      <c r="H97" s="63"/>
      <c r="I97" s="25"/>
      <c r="J97" s="25"/>
      <c r="K97" s="25"/>
    </row>
    <row r="98" spans="1:11" ht="12" x14ac:dyDescent="0.2">
      <c r="A98" s="49" t="str">
        <f t="shared" si="1"/>
        <v xml:space="preserve">  551500565</v>
      </c>
      <c r="B98" s="50" t="s">
        <v>424</v>
      </c>
      <c r="C98" s="66"/>
      <c r="D98" s="66"/>
      <c r="E98" s="67"/>
      <c r="F98" s="51">
        <v>415843.88</v>
      </c>
      <c r="G98" s="51">
        <v>4.1200000000000001E-2</v>
      </c>
      <c r="H98" s="63"/>
    </row>
    <row r="99" spans="1:11" ht="12" x14ac:dyDescent="0.2">
      <c r="A99" s="49" t="str">
        <f t="shared" si="1"/>
        <v xml:space="preserve">  551500566</v>
      </c>
      <c r="B99" s="50" t="s">
        <v>425</v>
      </c>
      <c r="C99" s="66"/>
      <c r="D99" s="66"/>
      <c r="E99" s="67"/>
      <c r="F99" s="51">
        <v>231442.16</v>
      </c>
      <c r="G99" s="51">
        <v>2.29E-2</v>
      </c>
      <c r="H99" s="63"/>
    </row>
    <row r="100" spans="1:11" s="46" customFormat="1" ht="12" x14ac:dyDescent="0.2">
      <c r="A100" s="49" t="str">
        <f t="shared" si="1"/>
        <v xml:space="preserve">  551500567</v>
      </c>
      <c r="B100" s="50" t="s">
        <v>426</v>
      </c>
      <c r="C100" s="66"/>
      <c r="D100" s="66"/>
      <c r="E100" s="67"/>
      <c r="F100" s="51">
        <v>42380.84</v>
      </c>
      <c r="G100" s="51">
        <v>4.1999999999999997E-3</v>
      </c>
      <c r="H100" s="63"/>
      <c r="I100" s="25"/>
      <c r="J100" s="25"/>
      <c r="K100" s="25"/>
    </row>
    <row r="101" spans="1:11" s="46" customFormat="1" ht="12" x14ac:dyDescent="0.2">
      <c r="A101" s="49" t="str">
        <f t="shared" si="1"/>
        <v xml:space="preserve">  551700591</v>
      </c>
      <c r="B101" s="50" t="s">
        <v>427</v>
      </c>
      <c r="C101" s="66"/>
      <c r="D101" s="66"/>
      <c r="E101" s="67"/>
      <c r="F101" s="51">
        <v>27087.03</v>
      </c>
      <c r="G101" s="51">
        <v>2.7000000000000001E-3</v>
      </c>
      <c r="H101" s="63"/>
      <c r="I101" s="25"/>
      <c r="J101" s="25"/>
      <c r="K101" s="25"/>
    </row>
    <row r="102" spans="1:11" s="46" customFormat="1" ht="12" x14ac:dyDescent="0.2">
      <c r="A102" s="49" t="str">
        <f t="shared" si="1"/>
        <v xml:space="preserve">  551700597</v>
      </c>
      <c r="B102" s="50" t="s">
        <v>428</v>
      </c>
      <c r="C102" s="66"/>
      <c r="D102" s="66"/>
      <c r="E102" s="67"/>
      <c r="F102" s="51">
        <v>450117.31</v>
      </c>
      <c r="G102" s="51">
        <v>4.4600000000000001E-2</v>
      </c>
      <c r="H102" s="63"/>
      <c r="I102" s="25"/>
      <c r="J102" s="25"/>
      <c r="K102" s="25"/>
    </row>
    <row r="103" spans="1:11" s="46" customFormat="1" ht="12" x14ac:dyDescent="0.2">
      <c r="A103" s="49" t="str">
        <f t="shared" si="1"/>
        <v xml:space="preserve">  551800511</v>
      </c>
      <c r="B103" s="50" t="s">
        <v>429</v>
      </c>
      <c r="C103" s="66"/>
      <c r="D103" s="66"/>
      <c r="E103" s="67"/>
      <c r="F103" s="51">
        <v>84566.03</v>
      </c>
      <c r="G103" s="51">
        <v>8.3999999999999995E-3</v>
      </c>
      <c r="H103" s="63"/>
      <c r="I103" s="25"/>
      <c r="J103" s="25"/>
      <c r="K103" s="25"/>
    </row>
    <row r="104" spans="1:11" s="46" customFormat="1" ht="12" x14ac:dyDescent="0.2">
      <c r="A104" s="49" t="str">
        <f t="shared" si="1"/>
        <v xml:space="preserve">  551800515</v>
      </c>
      <c r="B104" s="50" t="s">
        <v>430</v>
      </c>
      <c r="C104" s="66"/>
      <c r="D104" s="66"/>
      <c r="E104" s="67"/>
      <c r="F104" s="51">
        <v>42722.62</v>
      </c>
      <c r="G104" s="51">
        <v>4.1999999999999997E-3</v>
      </c>
      <c r="H104" s="63"/>
      <c r="I104" s="25"/>
      <c r="J104" s="25"/>
      <c r="K104" s="25"/>
    </row>
    <row r="105" spans="1:11" s="46" customFormat="1" ht="12" x14ac:dyDescent="0.2">
      <c r="A105" s="49" t="str">
        <f t="shared" si="1"/>
        <v xml:space="preserve">  551800519</v>
      </c>
      <c r="B105" s="50" t="s">
        <v>431</v>
      </c>
      <c r="C105" s="66"/>
      <c r="D105" s="66"/>
      <c r="E105" s="67"/>
      <c r="F105" s="51">
        <v>14409.52</v>
      </c>
      <c r="G105" s="51">
        <v>1.4E-3</v>
      </c>
      <c r="H105" s="63"/>
      <c r="I105" s="25"/>
      <c r="J105" s="25"/>
      <c r="K105" s="25"/>
    </row>
    <row r="106" spans="1:11" s="46" customFormat="1" ht="12" x14ac:dyDescent="0.2">
      <c r="A106" s="49" t="str">
        <f t="shared" si="1"/>
        <v xml:space="preserve">  551800541</v>
      </c>
      <c r="B106" s="50" t="s">
        <v>432</v>
      </c>
      <c r="C106" s="66"/>
      <c r="D106" s="66"/>
      <c r="E106" s="67"/>
      <c r="F106" s="51">
        <v>54768.88</v>
      </c>
      <c r="G106" s="51">
        <v>5.4000000000000003E-3</v>
      </c>
      <c r="H106" s="63"/>
      <c r="I106" s="25"/>
      <c r="J106" s="25"/>
      <c r="K106" s="25"/>
    </row>
    <row r="107" spans="1:11" s="46" customFormat="1" ht="12" x14ac:dyDescent="0.2">
      <c r="A107" s="49" t="str">
        <f t="shared" si="1"/>
        <v xml:space="preserve">  551800565</v>
      </c>
      <c r="B107" s="50" t="s">
        <v>433</v>
      </c>
      <c r="C107" s="66"/>
      <c r="D107" s="66"/>
      <c r="E107" s="67"/>
      <c r="F107" s="51">
        <v>162.52000000000001</v>
      </c>
      <c r="G107" s="51">
        <v>2.0000000000000001E-4</v>
      </c>
      <c r="H107" s="63"/>
      <c r="I107" s="25"/>
      <c r="J107" s="25"/>
      <c r="K107" s="25"/>
    </row>
    <row r="108" spans="1:11" s="46" customFormat="1" ht="12" x14ac:dyDescent="0.2">
      <c r="A108" s="49" t="str">
        <f t="shared" si="1"/>
        <v xml:space="preserve">  559400341</v>
      </c>
      <c r="B108" s="50" t="s">
        <v>434</v>
      </c>
      <c r="C108" s="66"/>
      <c r="D108" s="66"/>
      <c r="E108" s="67"/>
      <c r="F108" s="51">
        <v>1904.83</v>
      </c>
      <c r="G108" s="51">
        <v>2.0000000000000001E-4</v>
      </c>
      <c r="H108" s="63"/>
      <c r="I108" s="25"/>
      <c r="J108" s="25"/>
      <c r="K108" s="25"/>
    </row>
    <row r="109" spans="1:11" s="46" customFormat="1" ht="12" x14ac:dyDescent="0.2">
      <c r="A109" s="49" t="str">
        <f t="shared" si="1"/>
        <v xml:space="preserve">  559900000</v>
      </c>
      <c r="B109" s="50" t="s">
        <v>435</v>
      </c>
      <c r="C109" s="66"/>
      <c r="D109" s="66"/>
      <c r="E109" s="67"/>
      <c r="F109" s="51">
        <v>7.0000000000000007E-2</v>
      </c>
      <c r="G109" s="51">
        <v>2.0000000000000001E-4</v>
      </c>
      <c r="H109" s="63"/>
      <c r="I109" s="25"/>
      <c r="J109" s="25"/>
      <c r="K109" s="25"/>
    </row>
    <row r="110" spans="1:11" ht="12" x14ac:dyDescent="0.2">
      <c r="A110" s="211"/>
      <c r="B110" s="213" t="s">
        <v>155</v>
      </c>
      <c r="C110" s="258"/>
      <c r="D110" s="258"/>
      <c r="E110" s="214"/>
      <c r="F110" s="238">
        <f>SUM(F10:F109)</f>
        <v>1009156130.8899999</v>
      </c>
      <c r="G110" s="238">
        <f>SUM(G10:G109)</f>
        <v>100.00000000000003</v>
      </c>
      <c r="H110" s="163"/>
    </row>
    <row r="111" spans="1:11" x14ac:dyDescent="0.2">
      <c r="A111" s="32"/>
      <c r="B111" s="32"/>
      <c r="C111" s="32"/>
      <c r="D111" s="32"/>
      <c r="E111" s="32"/>
      <c r="F111" s="33"/>
      <c r="G111" s="34"/>
      <c r="H111" s="35"/>
    </row>
  </sheetData>
  <mergeCells count="3">
    <mergeCell ref="A1:H1"/>
    <mergeCell ref="A2:H2"/>
    <mergeCell ref="A3:H3"/>
  </mergeCells>
  <dataValidations disablePrompts="1" count="5">
    <dataValidation allowBlank="1" showInputMessage="1" showErrorMessage="1" prompt="Porcentaje que representa el gasto con respecto del total ejercido." sqref="G9"/>
    <dataValidation allowBlank="1" showInputMessage="1" showErrorMessage="1" prompt="Corresponde al nombre o descripción de la cuenta de acuerdo al Plan de Cuentas emitido por el CONAC." sqref="B9:E9"/>
    <dataValidation allowBlank="1" showInputMessage="1" showErrorMessage="1" prompt="Justificar aquellas cuentas de gastos que en lo individual representen el 10% o más del total de los gastos." sqref="H9"/>
    <dataValidation allowBlank="1" showInputMessage="1" showErrorMessage="1" prompt="Corresponde al número de la cuenta de acuerdo al Plan de Cuentas emitido por el CONAC (DOF 23/12/2015)." sqref="A9"/>
    <dataValidation allowBlank="1" showInputMessage="1" showErrorMessage="1" prompt="Saldo final de la Información Financiera Trimestral que se presenta (trimestral: 1er, 2do, 3ro. o 4to.)." sqref="F9"/>
  </dataValidations>
  <printOptions horizontalCentered="1"/>
  <pageMargins left="0.70866141732283472" right="0.70866141732283472" top="0.35433070866141736" bottom="0.15748031496062992" header="0.31496062992125984" footer="0.31496062992125984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zoomScaleSheetLayoutView="100" workbookViewId="0">
      <selection activeCell="C4" sqref="C4"/>
    </sheetView>
  </sheetViews>
  <sheetFormatPr baseColWidth="10" defaultRowHeight="11.25" x14ac:dyDescent="0.2"/>
  <cols>
    <col min="1" max="1" width="17.7109375" style="6" customWidth="1"/>
    <col min="2" max="2" width="15.7109375" style="6" customWidth="1"/>
    <col min="3" max="3" width="13.28515625" style="46" customWidth="1"/>
    <col min="4" max="4" width="12.5703125" style="46" customWidth="1"/>
    <col min="5" max="5" width="15.7109375" style="46" customWidth="1"/>
    <col min="6" max="8" width="17.7109375" style="7" customWidth="1"/>
    <col min="9" max="10" width="17.7109375" style="6" customWidth="1"/>
    <col min="11" max="11" width="12.7109375" style="6" bestFit="1" customWidth="1"/>
    <col min="12" max="16384" width="11.42578125" style="6"/>
  </cols>
  <sheetData>
    <row r="1" spans="1:10" s="13" customFormat="1" ht="22.5" customHeight="1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s="13" customFormat="1" ht="11.25" customHeight="1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s="13" customFormat="1" ht="11.25" customHeight="1" x14ac:dyDescent="0.2">
      <c r="A3" s="365" t="str">
        <f>+'EA-03 '!A3:H3</f>
        <v>AL 30 DE SEPTIEMBRE DE 2017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0" s="13" customFormat="1" ht="11.25" customHeight="1" x14ac:dyDescent="0.2">
      <c r="A4" s="1"/>
      <c r="B4" s="1"/>
      <c r="C4" s="1"/>
      <c r="D4" s="1"/>
      <c r="E4" s="2"/>
      <c r="F4" s="3"/>
      <c r="G4" s="4"/>
      <c r="H4" s="7"/>
      <c r="I4" s="46"/>
      <c r="J4" s="5"/>
    </row>
    <row r="5" spans="1:10" s="13" customFormat="1" ht="11.25" customHeight="1" x14ac:dyDescent="0.2">
      <c r="A5" s="1"/>
      <c r="B5" s="1"/>
      <c r="C5" s="1"/>
      <c r="D5" s="1"/>
      <c r="E5" s="2"/>
      <c r="F5" s="3"/>
      <c r="G5" s="4"/>
      <c r="H5" s="7"/>
      <c r="I5" s="46"/>
      <c r="J5" s="5"/>
    </row>
    <row r="6" spans="1:10" s="13" customFormat="1" x14ac:dyDescent="0.2">
      <c r="A6" s="1"/>
      <c r="B6" s="1"/>
      <c r="C6" s="1"/>
      <c r="D6" s="1"/>
      <c r="E6" s="2"/>
      <c r="F6" s="3"/>
      <c r="G6" s="4"/>
      <c r="H6" s="7"/>
      <c r="I6" s="46"/>
      <c r="J6" s="5"/>
    </row>
    <row r="7" spans="1:10" s="13" customFormat="1" x14ac:dyDescent="0.2">
      <c r="A7" s="1"/>
      <c r="B7" s="1"/>
      <c r="C7" s="1"/>
      <c r="D7" s="1"/>
      <c r="E7" s="2"/>
      <c r="F7" s="3"/>
      <c r="G7" s="4"/>
      <c r="H7" s="7"/>
      <c r="I7" s="46"/>
      <c r="J7" s="5"/>
    </row>
    <row r="8" spans="1:10" s="13" customFormat="1" x14ac:dyDescent="0.2">
      <c r="F8" s="14"/>
      <c r="G8" s="14"/>
      <c r="H8" s="14"/>
    </row>
    <row r="9" spans="1:10" s="13" customFormat="1" ht="11.25" customHeight="1" x14ac:dyDescent="0.2">
      <c r="A9" s="246" t="s">
        <v>38</v>
      </c>
      <c r="B9" s="247"/>
      <c r="C9" s="248"/>
      <c r="D9" s="127"/>
      <c r="E9" s="127"/>
      <c r="F9" s="149"/>
      <c r="G9" s="149"/>
      <c r="H9" s="149"/>
      <c r="I9" s="164"/>
      <c r="J9" s="139" t="s">
        <v>31</v>
      </c>
    </row>
    <row r="10" spans="1:10" s="18" customFormat="1" ht="12" x14ac:dyDescent="0.2">
      <c r="A10" s="117"/>
      <c r="B10" s="117"/>
      <c r="C10" s="117"/>
      <c r="D10" s="117"/>
      <c r="E10" s="117"/>
      <c r="F10" s="143"/>
      <c r="G10" s="165"/>
      <c r="H10" s="165"/>
      <c r="I10" s="166"/>
      <c r="J10" s="166"/>
    </row>
    <row r="11" spans="1:10" ht="15" customHeight="1" x14ac:dyDescent="0.2">
      <c r="A11" s="235" t="s">
        <v>1</v>
      </c>
      <c r="B11" s="239" t="s">
        <v>2</v>
      </c>
      <c r="C11" s="240"/>
      <c r="D11" s="240"/>
      <c r="E11" s="241"/>
      <c r="F11" s="218" t="s">
        <v>20</v>
      </c>
      <c r="G11" s="130" t="s">
        <v>21</v>
      </c>
      <c r="H11" s="167" t="s">
        <v>32</v>
      </c>
      <c r="I11" s="155" t="s">
        <v>4</v>
      </c>
      <c r="J11" s="155" t="s">
        <v>28</v>
      </c>
    </row>
    <row r="12" spans="1:10" ht="12" x14ac:dyDescent="0.2">
      <c r="A12" s="236" t="str">
        <f t="shared" ref="A12:A20" si="0">MID(B12,1,13)</f>
        <v xml:space="preserve">  3110000001 </v>
      </c>
      <c r="B12" s="242" t="s">
        <v>260</v>
      </c>
      <c r="C12" s="243"/>
      <c r="D12" s="243"/>
      <c r="E12" s="243"/>
      <c r="F12" s="51">
        <v>-945976018.01999998</v>
      </c>
      <c r="G12" s="51">
        <v>-945976018.01999998</v>
      </c>
      <c r="H12" s="51">
        <v>0</v>
      </c>
      <c r="I12" s="64"/>
      <c r="J12" s="64"/>
    </row>
    <row r="13" spans="1:10" ht="12" x14ac:dyDescent="0.2">
      <c r="A13" s="236" t="str">
        <f t="shared" si="0"/>
        <v xml:space="preserve">  3111009105 </v>
      </c>
      <c r="B13" s="242" t="s">
        <v>261</v>
      </c>
      <c r="C13" s="243"/>
      <c r="D13" s="243"/>
      <c r="E13" s="243"/>
      <c r="F13" s="51">
        <v>-22627703.420000002</v>
      </c>
      <c r="G13" s="51">
        <v>-22627703.420000002</v>
      </c>
      <c r="H13" s="51">
        <v>0</v>
      </c>
      <c r="I13" s="49" t="s">
        <v>268</v>
      </c>
      <c r="J13" s="49" t="s">
        <v>269</v>
      </c>
    </row>
    <row r="14" spans="1:10" s="46" customFormat="1" ht="12" x14ac:dyDescent="0.2">
      <c r="A14" s="236" t="str">
        <f t="shared" si="0"/>
        <v xml:space="preserve">  3111009106 </v>
      </c>
      <c r="B14" s="242" t="s">
        <v>295</v>
      </c>
      <c r="C14" s="243"/>
      <c r="D14" s="243"/>
      <c r="E14" s="243"/>
      <c r="F14" s="51">
        <v>-21043799.920000002</v>
      </c>
      <c r="G14" s="51">
        <v>-21043799.920000002</v>
      </c>
      <c r="H14" s="51">
        <v>0</v>
      </c>
      <c r="I14" s="49" t="s">
        <v>268</v>
      </c>
      <c r="J14" s="49" t="s">
        <v>269</v>
      </c>
    </row>
    <row r="15" spans="1:10" s="46" customFormat="1" ht="12" x14ac:dyDescent="0.2">
      <c r="A15" s="236" t="str">
        <f t="shared" si="0"/>
        <v xml:space="preserve">  3111009305 </v>
      </c>
      <c r="B15" s="242" t="s">
        <v>262</v>
      </c>
      <c r="C15" s="243"/>
      <c r="D15" s="243"/>
      <c r="E15" s="243"/>
      <c r="F15" s="51">
        <v>-7467310</v>
      </c>
      <c r="G15" s="51">
        <v>-7467310</v>
      </c>
      <c r="H15" s="51">
        <v>0</v>
      </c>
      <c r="I15" s="49" t="s">
        <v>268</v>
      </c>
      <c r="J15" s="49" t="s">
        <v>270</v>
      </c>
    </row>
    <row r="16" spans="1:10" s="46" customFormat="1" ht="12" x14ac:dyDescent="0.2">
      <c r="A16" s="236" t="str">
        <f t="shared" si="0"/>
        <v xml:space="preserve">  3112009105 </v>
      </c>
      <c r="B16" s="242" t="s">
        <v>263</v>
      </c>
      <c r="C16" s="243"/>
      <c r="D16" s="243"/>
      <c r="E16" s="243"/>
      <c r="F16" s="51">
        <v>-87210540.439999998</v>
      </c>
      <c r="G16" s="51">
        <v>-87210540.439999998</v>
      </c>
      <c r="H16" s="51">
        <v>0</v>
      </c>
      <c r="I16" s="49" t="s">
        <v>268</v>
      </c>
      <c r="J16" s="49" t="s">
        <v>269</v>
      </c>
    </row>
    <row r="17" spans="1:11" s="46" customFormat="1" ht="12" x14ac:dyDescent="0.2">
      <c r="A17" s="236" t="str">
        <f t="shared" si="0"/>
        <v xml:space="preserve">  3112009205 </v>
      </c>
      <c r="B17" s="242" t="s">
        <v>264</v>
      </c>
      <c r="C17" s="243"/>
      <c r="D17" s="243"/>
      <c r="E17" s="243"/>
      <c r="F17" s="51">
        <v>-1122002.6200000001</v>
      </c>
      <c r="G17" s="51">
        <v>-1122002.6200000001</v>
      </c>
      <c r="H17" s="51">
        <v>0</v>
      </c>
      <c r="I17" s="49" t="s">
        <v>268</v>
      </c>
      <c r="J17" s="49" t="s">
        <v>258</v>
      </c>
    </row>
    <row r="18" spans="1:11" s="46" customFormat="1" ht="12" x14ac:dyDescent="0.2">
      <c r="A18" s="236" t="str">
        <f t="shared" si="0"/>
        <v xml:space="preserve">  3112009206 </v>
      </c>
      <c r="B18" s="242" t="s">
        <v>265</v>
      </c>
      <c r="C18" s="243"/>
      <c r="D18" s="243"/>
      <c r="E18" s="243"/>
      <c r="F18" s="51">
        <v>-459650.1</v>
      </c>
      <c r="G18" s="51">
        <v>-459650.1</v>
      </c>
      <c r="H18" s="51">
        <v>0</v>
      </c>
      <c r="I18" s="49" t="s">
        <v>268</v>
      </c>
      <c r="J18" s="49" t="s">
        <v>258</v>
      </c>
    </row>
    <row r="19" spans="1:11" ht="12" x14ac:dyDescent="0.2">
      <c r="A19" s="236" t="str">
        <f t="shared" si="0"/>
        <v xml:space="preserve">  3112009305 </v>
      </c>
      <c r="B19" s="242" t="s">
        <v>266</v>
      </c>
      <c r="C19" s="243"/>
      <c r="D19" s="243"/>
      <c r="E19" s="243"/>
      <c r="F19" s="51">
        <v>-10674981.15</v>
      </c>
      <c r="G19" s="51">
        <v>-10674981.15</v>
      </c>
      <c r="H19" s="51">
        <v>0</v>
      </c>
      <c r="I19" s="49" t="s">
        <v>268</v>
      </c>
      <c r="J19" s="49" t="s">
        <v>270</v>
      </c>
    </row>
    <row r="20" spans="1:11" ht="12" x14ac:dyDescent="0.2">
      <c r="A20" s="236" t="str">
        <f t="shared" si="0"/>
        <v xml:space="preserve">  3120000001 </v>
      </c>
      <c r="B20" s="242" t="s">
        <v>267</v>
      </c>
      <c r="C20" s="243"/>
      <c r="D20" s="243"/>
      <c r="E20" s="243"/>
      <c r="F20" s="51">
        <v>-13563428.75</v>
      </c>
      <c r="G20" s="51">
        <v>-16411156.050000001</v>
      </c>
      <c r="H20" s="51">
        <v>-2847727.3</v>
      </c>
      <c r="I20" s="49" t="s">
        <v>271</v>
      </c>
      <c r="J20" s="49" t="s">
        <v>269</v>
      </c>
    </row>
    <row r="21" spans="1:11" ht="12" x14ac:dyDescent="0.2">
      <c r="A21" s="237"/>
      <c r="B21" s="211" t="s">
        <v>118</v>
      </c>
      <c r="C21" s="232"/>
      <c r="D21" s="232"/>
      <c r="E21" s="212"/>
      <c r="F21" s="238">
        <f>SUM(F12:F20)</f>
        <v>-1110145434.4199998</v>
      </c>
      <c r="G21" s="168">
        <f>SUM(G12:G20)</f>
        <v>-1112993161.7199998</v>
      </c>
      <c r="H21" s="124">
        <f>SUM(H12:H20)</f>
        <v>-2847727.3</v>
      </c>
      <c r="I21" s="169"/>
      <c r="J21" s="169"/>
    </row>
    <row r="25" spans="1:11" s="13" customFormat="1" ht="11.25" customHeight="1" x14ac:dyDescent="0.2">
      <c r="A25" s="246" t="s">
        <v>39</v>
      </c>
      <c r="B25" s="318"/>
      <c r="C25" s="248"/>
      <c r="D25" s="127"/>
      <c r="E25" s="127"/>
      <c r="F25" s="149"/>
      <c r="G25" s="149"/>
      <c r="H25" s="149"/>
      <c r="I25" s="139" t="s">
        <v>33</v>
      </c>
    </row>
    <row r="26" spans="1:11" s="18" customFormat="1" ht="12" x14ac:dyDescent="0.2">
      <c r="A26" s="117"/>
      <c r="B26" s="117"/>
      <c r="C26" s="117"/>
      <c r="D26" s="117"/>
      <c r="E26" s="117"/>
      <c r="F26" s="143"/>
      <c r="G26" s="165"/>
      <c r="H26" s="165"/>
      <c r="I26" s="166"/>
    </row>
    <row r="27" spans="1:11" s="46" customFormat="1" ht="15" customHeight="1" x14ac:dyDescent="0.2">
      <c r="A27" s="235" t="s">
        <v>1</v>
      </c>
      <c r="B27" s="245" t="s">
        <v>2</v>
      </c>
      <c r="C27" s="240"/>
      <c r="D27" s="240"/>
      <c r="E27" s="241"/>
      <c r="F27" s="218" t="s">
        <v>20</v>
      </c>
      <c r="G27" s="130" t="s">
        <v>21</v>
      </c>
      <c r="H27" s="167" t="s">
        <v>32</v>
      </c>
      <c r="I27" s="167" t="s">
        <v>28</v>
      </c>
    </row>
    <row r="28" spans="1:11" s="46" customFormat="1" ht="12" x14ac:dyDescent="0.2">
      <c r="A28" s="244">
        <v>3210000000</v>
      </c>
      <c r="B28" s="242" t="s">
        <v>272</v>
      </c>
      <c r="C28" s="243"/>
      <c r="D28" s="243"/>
      <c r="E28" s="243"/>
      <c r="F28" s="51">
        <v>165663514.13999999</v>
      </c>
      <c r="G28" s="51">
        <v>-161865442.13999999</v>
      </c>
      <c r="H28" s="51">
        <v>-327528956.27999997</v>
      </c>
      <c r="I28" s="323" t="s">
        <v>269</v>
      </c>
      <c r="J28" s="7"/>
    </row>
    <row r="29" spans="1:11" s="46" customFormat="1" ht="12" x14ac:dyDescent="0.2">
      <c r="A29" s="244">
        <v>3210000000</v>
      </c>
      <c r="B29" s="242" t="s">
        <v>273</v>
      </c>
      <c r="C29" s="243"/>
      <c r="D29" s="243"/>
      <c r="E29" s="243"/>
      <c r="F29" s="360">
        <v>-23407413.059999999</v>
      </c>
      <c r="G29" s="360">
        <v>-29636007.77</v>
      </c>
      <c r="H29" s="360">
        <v>-6228594.71</v>
      </c>
      <c r="I29" s="323" t="s">
        <v>258</v>
      </c>
      <c r="J29" s="328"/>
      <c r="K29" s="328"/>
    </row>
    <row r="30" spans="1:11" s="46" customFormat="1" ht="12" x14ac:dyDescent="0.2">
      <c r="A30" s="244"/>
      <c r="B30" s="242" t="s">
        <v>274</v>
      </c>
      <c r="C30" s="243"/>
      <c r="D30" s="243"/>
      <c r="E30" s="243"/>
      <c r="F30" s="359">
        <v>142256101.07999998</v>
      </c>
      <c r="G30" s="359">
        <v>-191501449.91</v>
      </c>
      <c r="H30" s="359">
        <v>-333757550.98999995</v>
      </c>
      <c r="I30" s="323"/>
      <c r="K30" s="328"/>
    </row>
    <row r="31" spans="1:11" s="46" customFormat="1" ht="12" x14ac:dyDescent="0.2">
      <c r="A31" s="244" t="str">
        <f t="shared" ref="A31:A38" si="1">MID(B31,1,13)</f>
        <v xml:space="preserve">   3220001001</v>
      </c>
      <c r="B31" s="242" t="s">
        <v>275</v>
      </c>
      <c r="C31" s="243"/>
      <c r="D31" s="243"/>
      <c r="E31" s="243"/>
      <c r="F31" s="51">
        <v>-81656648.379999995</v>
      </c>
      <c r="G31" s="51">
        <v>125850220.79000001</v>
      </c>
      <c r="H31" s="51">
        <v>207506869.16999999</v>
      </c>
      <c r="I31" s="323" t="s">
        <v>269</v>
      </c>
    </row>
    <row r="32" spans="1:11" s="46" customFormat="1" ht="12" x14ac:dyDescent="0.2">
      <c r="A32" s="244" t="str">
        <f t="shared" si="1"/>
        <v xml:space="preserve">   3220001011</v>
      </c>
      <c r="B32" s="242" t="s">
        <v>276</v>
      </c>
      <c r="C32" s="243"/>
      <c r="D32" s="243"/>
      <c r="E32" s="243"/>
      <c r="F32" s="51">
        <v>-183852070.63</v>
      </c>
      <c r="G32" s="51">
        <v>-201288273.72999999</v>
      </c>
      <c r="H32" s="51">
        <v>-17436203.100000001</v>
      </c>
      <c r="I32" s="323" t="s">
        <v>269</v>
      </c>
    </row>
    <row r="33" spans="1:9" s="46" customFormat="1" ht="12" x14ac:dyDescent="0.2">
      <c r="A33" s="244" t="str">
        <f t="shared" si="1"/>
        <v xml:space="preserve">   3220001012</v>
      </c>
      <c r="B33" s="242" t="s">
        <v>277</v>
      </c>
      <c r="C33" s="243"/>
      <c r="D33" s="243"/>
      <c r="E33" s="243"/>
      <c r="F33" s="51">
        <v>-100559212.98999999</v>
      </c>
      <c r="G33" s="51">
        <v>-124364459.15000001</v>
      </c>
      <c r="H33" s="51">
        <v>-23805246.16</v>
      </c>
      <c r="I33" s="323" t="s">
        <v>269</v>
      </c>
    </row>
    <row r="34" spans="1:9" s="46" customFormat="1" ht="12" x14ac:dyDescent="0.2">
      <c r="A34" s="244" t="str">
        <f t="shared" si="1"/>
        <v xml:space="preserve">   3220002001</v>
      </c>
      <c r="B34" s="242" t="s">
        <v>278</v>
      </c>
      <c r="C34" s="243"/>
      <c r="D34" s="243"/>
      <c r="E34" s="243"/>
      <c r="F34" s="51">
        <v>-16053457.73</v>
      </c>
      <c r="G34" s="51">
        <v>-16285461.34</v>
      </c>
      <c r="H34" s="51">
        <v>-232003.61</v>
      </c>
      <c r="I34" s="323" t="s">
        <v>258</v>
      </c>
    </row>
    <row r="35" spans="1:9" s="46" customFormat="1" ht="12" x14ac:dyDescent="0.2">
      <c r="A35" s="244" t="str">
        <f t="shared" si="1"/>
        <v xml:space="preserve">   3220002002</v>
      </c>
      <c r="B35" s="242" t="s">
        <v>279</v>
      </c>
      <c r="C35" s="243"/>
      <c r="D35" s="243"/>
      <c r="E35" s="243"/>
      <c r="F35" s="51">
        <v>-196608476.21000001</v>
      </c>
      <c r="G35" s="51">
        <v>-219793013.31</v>
      </c>
      <c r="H35" s="51">
        <v>-23184537.100000001</v>
      </c>
      <c r="I35" s="323" t="s">
        <v>258</v>
      </c>
    </row>
    <row r="36" spans="1:9" s="46" customFormat="1" ht="12" x14ac:dyDescent="0.2">
      <c r="A36" s="244" t="str">
        <f t="shared" si="1"/>
        <v xml:space="preserve">   3220002003</v>
      </c>
      <c r="B36" s="334" t="s">
        <v>280</v>
      </c>
      <c r="C36" s="243"/>
      <c r="D36" s="243"/>
      <c r="E36" s="243"/>
      <c r="F36" s="51">
        <v>17936945.949999999</v>
      </c>
      <c r="G36" s="51">
        <v>17936945.949999999</v>
      </c>
      <c r="H36" s="51">
        <v>0</v>
      </c>
      <c r="I36" s="323" t="s">
        <v>258</v>
      </c>
    </row>
    <row r="37" spans="1:9" s="46" customFormat="1" ht="12" x14ac:dyDescent="0.2">
      <c r="A37" s="244" t="str">
        <f t="shared" si="1"/>
        <v xml:space="preserve">   3220002012</v>
      </c>
      <c r="B37" s="50" t="s">
        <v>330</v>
      </c>
      <c r="C37" s="243"/>
      <c r="D37" s="243"/>
      <c r="E37" s="243"/>
      <c r="F37" s="51">
        <v>0.02</v>
      </c>
      <c r="G37" s="51">
        <v>0.02</v>
      </c>
      <c r="H37" s="51">
        <v>0</v>
      </c>
      <c r="I37" s="323" t="s">
        <v>258</v>
      </c>
    </row>
    <row r="38" spans="1:9" s="46" customFormat="1" ht="12" x14ac:dyDescent="0.2">
      <c r="A38" s="244" t="str">
        <f t="shared" si="1"/>
        <v xml:space="preserve">   3251000001</v>
      </c>
      <c r="B38" s="335" t="s">
        <v>281</v>
      </c>
      <c r="C38" s="243"/>
      <c r="D38" s="243"/>
      <c r="E38" s="243"/>
      <c r="F38" s="51">
        <v>417940948.25999999</v>
      </c>
      <c r="G38" s="51">
        <v>417940948.25999999</v>
      </c>
      <c r="H38" s="51">
        <v>0</v>
      </c>
      <c r="I38" s="323" t="s">
        <v>269</v>
      </c>
    </row>
    <row r="39" spans="1:9" s="46" customFormat="1" ht="12" x14ac:dyDescent="0.2">
      <c r="A39" s="244" t="s">
        <v>233</v>
      </c>
      <c r="B39" s="242" t="s">
        <v>274</v>
      </c>
      <c r="C39" s="243"/>
      <c r="D39" s="243"/>
      <c r="E39" s="243"/>
      <c r="F39" s="205">
        <f>SUM(F31:F38)</f>
        <v>-142851971.71000004</v>
      </c>
      <c r="G39" s="205">
        <f t="shared" ref="G39:H39" si="2">SUM(G31:G38)</f>
        <v>-3092.5100000500679</v>
      </c>
      <c r="H39" s="205">
        <f t="shared" si="2"/>
        <v>142848879.19999999</v>
      </c>
      <c r="I39" s="323"/>
    </row>
    <row r="40" spans="1:9" s="46" customFormat="1" ht="12" x14ac:dyDescent="0.2">
      <c r="A40" s="211"/>
      <c r="B40" s="211" t="s">
        <v>119</v>
      </c>
      <c r="C40" s="232"/>
      <c r="D40" s="232"/>
      <c r="E40" s="212"/>
      <c r="F40" s="238">
        <f>+F30+F39</f>
        <v>-595870.63000005484</v>
      </c>
      <c r="G40" s="238">
        <f>+G30+G39</f>
        <v>-191504542.42000005</v>
      </c>
      <c r="H40" s="238">
        <f>+H30+H39</f>
        <v>-190908671.78999996</v>
      </c>
      <c r="I40" s="98"/>
    </row>
    <row r="41" spans="1:9" s="46" customFormat="1" x14ac:dyDescent="0.2">
      <c r="F41" s="7"/>
      <c r="G41" s="7"/>
      <c r="H41" s="7"/>
    </row>
  </sheetData>
  <protectedRanges>
    <protectedRange sqref="I40" name="Rango1"/>
  </protectedRanges>
  <mergeCells count="3">
    <mergeCell ref="A1:J1"/>
    <mergeCell ref="A2:J2"/>
    <mergeCell ref="A3:J3"/>
  </mergeCells>
  <dataValidations count="8">
    <dataValidation allowBlank="1" showInputMessage="1" showErrorMessage="1" prompt="Procedencia de los recursos: Estatal o Municipal." sqref="J11"/>
    <dataValidation allowBlank="1" showInputMessage="1" showErrorMessage="1" prompt="Tipo de patrimonio clasificado de acuerdo al Plan de Cuentas emitido por el CONAC: Aportaciones, Donaciones de Capital y/o Actualización de la Hacienda Pública/Patrimonio." sqref="I11"/>
    <dataValidation allowBlank="1" showInputMessage="1" showErrorMessage="1" prompt="Corresponde al nombre o descripción de la cuenta de acuerdo al Plan de Cuentas emitido por el CONAC." sqref="B11:E11 B27:E27"/>
    <dataValidation allowBlank="1" showInputMessage="1" showErrorMessage="1" prompt="Variación (aumento o disminución) del patrimonio en el periodo, (diferencia entre saldo final y el saldo inicial)." sqref="H11 H27"/>
    <dataValidation allowBlank="1" showInputMessage="1" showErrorMessage="1" prompt="Corresponde al número de la cuenta de acuerdo al Plan de Cuentas emitido por el CONAC (DOF 23/12/2015)." sqref="A11 A27"/>
    <dataValidation allowBlank="1" showInputMessage="1" showErrorMessage="1" prompt="Saldo al 31 de diciembre del año anterior del ejercio que se presenta." sqref="F11 F27"/>
    <dataValidation allowBlank="1" showInputMessage="1" showErrorMessage="1" prompt="Importe final del periodo que corresponde la información financiera trimestral que se presenta." sqref="G11 G27"/>
    <dataValidation allowBlank="1" showInputMessage="1" showErrorMessage="1" prompt="Procedencia de los recursos que modifican al patrimonio generado: Estatal o Municipal." sqref="I27"/>
  </dataValidation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F39:H39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zoomScaleNormal="100" zoomScaleSheetLayoutView="100" workbookViewId="0">
      <selection activeCell="D5" sqref="D5"/>
    </sheetView>
  </sheetViews>
  <sheetFormatPr baseColWidth="10" defaultRowHeight="11.25" x14ac:dyDescent="0.2"/>
  <cols>
    <col min="1" max="1" width="13.28515625" style="25" customWidth="1"/>
    <col min="2" max="4" width="12.7109375" style="25" customWidth="1"/>
    <col min="5" max="5" width="21.42578125" style="25" customWidth="1"/>
    <col min="6" max="8" width="17.7109375" style="23" customWidth="1"/>
    <col min="9" max="16384" width="11.42578125" style="6"/>
  </cols>
  <sheetData>
    <row r="1" spans="1:10" s="46" customFormat="1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68"/>
      <c r="J1" s="68"/>
    </row>
    <row r="2" spans="1:10" s="46" customFormat="1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69"/>
      <c r="J2" s="69"/>
    </row>
    <row r="3" spans="1:10" s="46" customFormat="1" ht="12" x14ac:dyDescent="0.2">
      <c r="A3" s="365" t="str">
        <f>+'VHP-01 02'!A3:J3</f>
        <v>AL 30 DE SEPTIEMBRE DE 2017</v>
      </c>
      <c r="B3" s="365"/>
      <c r="C3" s="365"/>
      <c r="D3" s="365"/>
      <c r="E3" s="365"/>
      <c r="F3" s="365"/>
      <c r="G3" s="365"/>
      <c r="H3" s="365"/>
      <c r="I3" s="69"/>
      <c r="J3" s="69"/>
    </row>
    <row r="4" spans="1:10" s="46" customFormat="1" x14ac:dyDescent="0.2">
      <c r="A4" s="1"/>
      <c r="B4" s="1"/>
      <c r="C4" s="1"/>
      <c r="D4" s="1"/>
      <c r="E4" s="2"/>
      <c r="F4" s="3"/>
      <c r="G4" s="4"/>
      <c r="H4" s="7"/>
      <c r="J4" s="5"/>
    </row>
    <row r="5" spans="1:10" s="13" customFormat="1" x14ac:dyDescent="0.2">
      <c r="A5" s="1"/>
      <c r="B5" s="1"/>
      <c r="C5" s="1"/>
      <c r="D5" s="1"/>
      <c r="E5" s="2"/>
      <c r="F5" s="3"/>
      <c r="G5" s="4"/>
      <c r="H5" s="7"/>
      <c r="I5" s="46"/>
      <c r="J5" s="5"/>
    </row>
    <row r="6" spans="1:10" s="13" customFormat="1" x14ac:dyDescent="0.2">
      <c r="A6" s="1"/>
      <c r="B6" s="1"/>
      <c r="C6" s="1"/>
      <c r="D6" s="1"/>
      <c r="E6" s="2"/>
      <c r="F6" s="3"/>
      <c r="G6" s="4"/>
      <c r="H6" s="7"/>
      <c r="I6" s="46"/>
      <c r="J6" s="5"/>
    </row>
    <row r="7" spans="1:10" s="13" customFormat="1" x14ac:dyDescent="0.2">
      <c r="F7" s="17"/>
      <c r="G7" s="17"/>
      <c r="H7" s="17"/>
    </row>
    <row r="8" spans="1:10" s="13" customFormat="1" x14ac:dyDescent="0.2">
      <c r="F8" s="17"/>
      <c r="G8" s="17"/>
      <c r="H8" s="17"/>
    </row>
    <row r="9" spans="1:10" s="13" customFormat="1" ht="11.25" customHeight="1" x14ac:dyDescent="0.2">
      <c r="A9" s="228" t="s">
        <v>45</v>
      </c>
      <c r="B9" s="253"/>
      <c r="C9" s="164"/>
      <c r="D9" s="164"/>
      <c r="E9" s="164"/>
      <c r="F9" s="154"/>
      <c r="G9" s="154"/>
      <c r="H9" s="170" t="s">
        <v>34</v>
      </c>
    </row>
    <row r="10" spans="1:10" s="18" customFormat="1" ht="12" x14ac:dyDescent="0.2">
      <c r="A10" s="171"/>
      <c r="B10" s="171"/>
      <c r="C10" s="171"/>
      <c r="D10" s="171"/>
      <c r="E10" s="171"/>
      <c r="F10" s="172"/>
      <c r="G10" s="173"/>
      <c r="H10" s="173"/>
    </row>
    <row r="11" spans="1:10" ht="15" customHeight="1" x14ac:dyDescent="0.2">
      <c r="A11" s="105" t="s">
        <v>1</v>
      </c>
      <c r="B11" s="228" t="s">
        <v>2</v>
      </c>
      <c r="C11" s="223"/>
      <c r="D11" s="223"/>
      <c r="E11" s="251"/>
      <c r="F11" s="130" t="s">
        <v>20</v>
      </c>
      <c r="G11" s="130" t="s">
        <v>21</v>
      </c>
      <c r="H11" s="130" t="s">
        <v>22</v>
      </c>
    </row>
    <row r="12" spans="1:10" ht="12" x14ac:dyDescent="0.2">
      <c r="A12" s="49" t="str">
        <f>MID(B12,1,11)</f>
        <v xml:space="preserve">   11120101</v>
      </c>
      <c r="B12" s="50" t="s">
        <v>436</v>
      </c>
      <c r="C12" s="66"/>
      <c r="D12" s="66"/>
      <c r="E12" s="67"/>
      <c r="F12" s="51">
        <v>245121.96</v>
      </c>
      <c r="G12" s="51">
        <v>446841.61</v>
      </c>
      <c r="H12" s="51">
        <v>201719.65</v>
      </c>
    </row>
    <row r="13" spans="1:10" ht="12" x14ac:dyDescent="0.2">
      <c r="A13" s="49" t="str">
        <f t="shared" ref="A13:A49" si="0">MID(B13,1,11)</f>
        <v xml:space="preserve">   11120101</v>
      </c>
      <c r="B13" s="50" t="s">
        <v>437</v>
      </c>
      <c r="C13" s="66"/>
      <c r="D13" s="66"/>
      <c r="E13" s="67"/>
      <c r="F13" s="51">
        <v>-112313.43</v>
      </c>
      <c r="G13" s="51">
        <v>-395548.17</v>
      </c>
      <c r="H13" s="51">
        <v>-283234.74</v>
      </c>
    </row>
    <row r="14" spans="1:10" ht="12" x14ac:dyDescent="0.2">
      <c r="A14" s="49" t="str">
        <f t="shared" si="0"/>
        <v xml:space="preserve">   11120101</v>
      </c>
      <c r="B14" s="50" t="s">
        <v>438</v>
      </c>
      <c r="C14" s="66"/>
      <c r="D14" s="66"/>
      <c r="E14" s="67"/>
      <c r="F14" s="51">
        <v>40013.949999999997</v>
      </c>
      <c r="G14" s="51">
        <v>70399.98</v>
      </c>
      <c r="H14" s="51">
        <v>30386.03</v>
      </c>
    </row>
    <row r="15" spans="1:10" ht="12" x14ac:dyDescent="0.2">
      <c r="A15" s="49" t="str">
        <f t="shared" si="0"/>
        <v xml:space="preserve">   11120101</v>
      </c>
      <c r="B15" s="50" t="s">
        <v>439</v>
      </c>
      <c r="C15" s="66"/>
      <c r="D15" s="66"/>
      <c r="E15" s="67"/>
      <c r="F15" s="51">
        <v>7100.33</v>
      </c>
      <c r="G15" s="51">
        <v>7100.33</v>
      </c>
      <c r="H15" s="51">
        <v>0</v>
      </c>
    </row>
    <row r="16" spans="1:10" ht="12" x14ac:dyDescent="0.2">
      <c r="A16" s="49" t="str">
        <f t="shared" si="0"/>
        <v xml:space="preserve">   11120102</v>
      </c>
      <c r="B16" s="50" t="s">
        <v>440</v>
      </c>
      <c r="C16" s="66"/>
      <c r="D16" s="66"/>
      <c r="E16" s="67"/>
      <c r="F16" s="51">
        <v>26184.43</v>
      </c>
      <c r="G16" s="51">
        <v>36472.910000000003</v>
      </c>
      <c r="H16" s="51">
        <v>10288.48</v>
      </c>
    </row>
    <row r="17" spans="1:8" ht="12" x14ac:dyDescent="0.2">
      <c r="A17" s="49" t="str">
        <f t="shared" si="0"/>
        <v xml:space="preserve">   11120102</v>
      </c>
      <c r="B17" s="50" t="s">
        <v>441</v>
      </c>
      <c r="C17" s="66"/>
      <c r="D17" s="66"/>
      <c r="E17" s="67"/>
      <c r="F17" s="51">
        <v>0</v>
      </c>
      <c r="G17" s="51">
        <v>-4000</v>
      </c>
      <c r="H17" s="51">
        <v>-4000</v>
      </c>
    </row>
    <row r="18" spans="1:8" ht="12" x14ac:dyDescent="0.2">
      <c r="A18" s="49" t="str">
        <f t="shared" si="0"/>
        <v xml:space="preserve">   11120102</v>
      </c>
      <c r="B18" s="50" t="s">
        <v>442</v>
      </c>
      <c r="C18" s="66"/>
      <c r="D18" s="66"/>
      <c r="E18" s="67"/>
      <c r="F18" s="51">
        <v>1441696.34</v>
      </c>
      <c r="G18" s="51">
        <v>1271832.8500000001</v>
      </c>
      <c r="H18" s="51">
        <v>-169863.49</v>
      </c>
    </row>
    <row r="19" spans="1:8" ht="12" x14ac:dyDescent="0.2">
      <c r="A19" s="49" t="str">
        <f t="shared" si="0"/>
        <v xml:space="preserve">   11120102</v>
      </c>
      <c r="B19" s="50" t="s">
        <v>443</v>
      </c>
      <c r="C19" s="66"/>
      <c r="D19" s="66"/>
      <c r="E19" s="67"/>
      <c r="F19" s="51">
        <v>-1122703.96</v>
      </c>
      <c r="G19" s="51">
        <v>-1143009.8400000001</v>
      </c>
      <c r="H19" s="51">
        <v>-20305.88</v>
      </c>
    </row>
    <row r="20" spans="1:8" ht="12" x14ac:dyDescent="0.2">
      <c r="A20" s="49" t="str">
        <f t="shared" si="0"/>
        <v xml:space="preserve">   11120103</v>
      </c>
      <c r="B20" s="50" t="s">
        <v>444</v>
      </c>
      <c r="C20" s="66"/>
      <c r="D20" s="66"/>
      <c r="E20" s="67"/>
      <c r="F20" s="51">
        <v>32309.13</v>
      </c>
      <c r="G20" s="51">
        <v>40454.07</v>
      </c>
      <c r="H20" s="51">
        <v>8144.94</v>
      </c>
    </row>
    <row r="21" spans="1:8" ht="12" x14ac:dyDescent="0.2">
      <c r="A21" s="49" t="str">
        <f t="shared" si="0"/>
        <v xml:space="preserve">   11120103</v>
      </c>
      <c r="B21" s="50" t="s">
        <v>445</v>
      </c>
      <c r="C21" s="66"/>
      <c r="D21" s="66"/>
      <c r="E21" s="67"/>
      <c r="F21" s="51">
        <v>0</v>
      </c>
      <c r="G21" s="51">
        <v>-24564</v>
      </c>
      <c r="H21" s="51">
        <v>-24564</v>
      </c>
    </row>
    <row r="22" spans="1:8" ht="12" x14ac:dyDescent="0.2">
      <c r="A22" s="49" t="str">
        <f t="shared" si="0"/>
        <v xml:space="preserve">   11120103</v>
      </c>
      <c r="B22" s="50" t="s">
        <v>446</v>
      </c>
      <c r="C22" s="66"/>
      <c r="D22" s="66"/>
      <c r="E22" s="67"/>
      <c r="F22" s="51">
        <v>0</v>
      </c>
      <c r="G22" s="51">
        <v>16753.580000000002</v>
      </c>
      <c r="H22" s="51">
        <v>16753.580000000002</v>
      </c>
    </row>
    <row r="23" spans="1:8" ht="12" x14ac:dyDescent="0.2">
      <c r="A23" s="49" t="str">
        <f t="shared" si="0"/>
        <v xml:space="preserve">   11120103</v>
      </c>
      <c r="B23" s="50" t="s">
        <v>447</v>
      </c>
      <c r="C23" s="66"/>
      <c r="D23" s="66"/>
      <c r="E23" s="67"/>
      <c r="F23" s="51">
        <v>31353.38</v>
      </c>
      <c r="G23" s="51">
        <v>39556.68</v>
      </c>
      <c r="H23" s="51">
        <v>8203.2999999999993</v>
      </c>
    </row>
    <row r="24" spans="1:8" ht="12" x14ac:dyDescent="0.2">
      <c r="A24" s="49" t="str">
        <f t="shared" si="0"/>
        <v xml:space="preserve">   11120104</v>
      </c>
      <c r="B24" s="50" t="s">
        <v>448</v>
      </c>
      <c r="C24" s="66"/>
      <c r="D24" s="66"/>
      <c r="E24" s="67"/>
      <c r="F24" s="51">
        <v>50031.13</v>
      </c>
      <c r="G24" s="51">
        <v>27706.91</v>
      </c>
      <c r="H24" s="51">
        <v>-22324.22</v>
      </c>
    </row>
    <row r="25" spans="1:8" ht="12" x14ac:dyDescent="0.2">
      <c r="A25" s="49" t="str">
        <f t="shared" si="0"/>
        <v xml:space="preserve">   11120105</v>
      </c>
      <c r="B25" s="50" t="s">
        <v>449</v>
      </c>
      <c r="C25" s="66"/>
      <c r="D25" s="66"/>
      <c r="E25" s="67"/>
      <c r="F25" s="51">
        <v>52551.03</v>
      </c>
      <c r="G25" s="51">
        <v>31577.360000000001</v>
      </c>
      <c r="H25" s="51">
        <v>-20973.67</v>
      </c>
    </row>
    <row r="26" spans="1:8" ht="12" x14ac:dyDescent="0.2">
      <c r="A26" s="49" t="str">
        <f t="shared" si="0"/>
        <v xml:space="preserve">   11120106</v>
      </c>
      <c r="B26" s="50" t="s">
        <v>450</v>
      </c>
      <c r="C26" s="66"/>
      <c r="D26" s="66"/>
      <c r="E26" s="67"/>
      <c r="F26" s="51">
        <v>30391.27</v>
      </c>
      <c r="G26" s="51">
        <v>28804.03</v>
      </c>
      <c r="H26" s="51">
        <v>-1587.24</v>
      </c>
    </row>
    <row r="27" spans="1:8" s="46" customFormat="1" ht="12" x14ac:dyDescent="0.2">
      <c r="A27" s="49" t="str">
        <f t="shared" si="0"/>
        <v xml:space="preserve">   11120108</v>
      </c>
      <c r="B27" s="50" t="s">
        <v>451</v>
      </c>
      <c r="C27" s="66"/>
      <c r="D27" s="66"/>
      <c r="E27" s="67"/>
      <c r="F27" s="51">
        <v>85806.33</v>
      </c>
      <c r="G27" s="51">
        <v>38590.92</v>
      </c>
      <c r="H27" s="51">
        <v>-47215.41</v>
      </c>
    </row>
    <row r="28" spans="1:8" s="46" customFormat="1" ht="12" x14ac:dyDescent="0.2">
      <c r="A28" s="49" t="str">
        <f t="shared" si="0"/>
        <v xml:space="preserve">   11120108</v>
      </c>
      <c r="B28" s="50" t="s">
        <v>452</v>
      </c>
      <c r="C28" s="66"/>
      <c r="D28" s="66"/>
      <c r="E28" s="67"/>
      <c r="F28" s="51">
        <v>-4747.34</v>
      </c>
      <c r="G28" s="51">
        <v>0</v>
      </c>
      <c r="H28" s="51">
        <v>4747.34</v>
      </c>
    </row>
    <row r="29" spans="1:8" ht="12" x14ac:dyDescent="0.2">
      <c r="A29" s="49" t="str">
        <f t="shared" si="0"/>
        <v xml:space="preserve">   11120109</v>
      </c>
      <c r="B29" s="50" t="s">
        <v>453</v>
      </c>
      <c r="C29" s="66"/>
      <c r="D29" s="66"/>
      <c r="E29" s="67"/>
      <c r="F29" s="51">
        <v>6653758.6699999999</v>
      </c>
      <c r="G29" s="51">
        <v>20133.75</v>
      </c>
      <c r="H29" s="51">
        <v>-6633624.9199999999</v>
      </c>
    </row>
    <row r="30" spans="1:8" ht="12" x14ac:dyDescent="0.2">
      <c r="A30" s="49" t="str">
        <f t="shared" si="0"/>
        <v xml:space="preserve">   11120110</v>
      </c>
      <c r="B30" s="50" t="s">
        <v>454</v>
      </c>
      <c r="C30" s="66"/>
      <c r="D30" s="66"/>
      <c r="E30" s="67"/>
      <c r="F30" s="51">
        <v>2500</v>
      </c>
      <c r="G30" s="51">
        <v>2500</v>
      </c>
      <c r="H30" s="51">
        <v>0</v>
      </c>
    </row>
    <row r="31" spans="1:8" ht="12" x14ac:dyDescent="0.2">
      <c r="A31" s="49" t="str">
        <f t="shared" si="0"/>
        <v xml:space="preserve">   11120112</v>
      </c>
      <c r="B31" s="50" t="s">
        <v>455</v>
      </c>
      <c r="C31" s="66"/>
      <c r="D31" s="66"/>
      <c r="E31" s="67"/>
      <c r="F31" s="51">
        <v>571094.89</v>
      </c>
      <c r="G31" s="51">
        <v>82899.42</v>
      </c>
      <c r="H31" s="51">
        <v>-488195.47</v>
      </c>
    </row>
    <row r="32" spans="1:8" ht="12" x14ac:dyDescent="0.2">
      <c r="A32" s="49" t="s">
        <v>233</v>
      </c>
      <c r="B32" s="50" t="s">
        <v>456</v>
      </c>
      <c r="C32" s="66"/>
      <c r="D32" s="66"/>
      <c r="E32" s="67"/>
      <c r="F32" s="51">
        <v>8030148.1100000003</v>
      </c>
      <c r="G32" s="51">
        <v>594502.39</v>
      </c>
      <c r="H32" s="51">
        <v>-7435645.7199999997</v>
      </c>
    </row>
    <row r="33" spans="1:8" ht="12" x14ac:dyDescent="0.2">
      <c r="A33" s="49" t="str">
        <f t="shared" si="0"/>
        <v xml:space="preserve">   11130007</v>
      </c>
      <c r="B33" s="50" t="s">
        <v>457</v>
      </c>
      <c r="C33" s="66"/>
      <c r="D33" s="66"/>
      <c r="E33" s="67"/>
      <c r="F33" s="51">
        <v>259950.83</v>
      </c>
      <c r="G33" s="51">
        <v>37927.730000000003</v>
      </c>
      <c r="H33" s="51">
        <v>-222023.1</v>
      </c>
    </row>
    <row r="34" spans="1:8" ht="12" x14ac:dyDescent="0.2">
      <c r="A34" s="49" t="str">
        <f t="shared" si="0"/>
        <v xml:space="preserve">   11130007</v>
      </c>
      <c r="B34" s="50" t="s">
        <v>458</v>
      </c>
      <c r="C34" s="66"/>
      <c r="D34" s="66"/>
      <c r="E34" s="67"/>
      <c r="F34" s="51">
        <v>-1000</v>
      </c>
      <c r="G34" s="51">
        <v>0</v>
      </c>
      <c r="H34" s="51">
        <v>1000</v>
      </c>
    </row>
    <row r="35" spans="1:8" ht="12" x14ac:dyDescent="0.2">
      <c r="A35" s="49" t="s">
        <v>233</v>
      </c>
      <c r="B35" s="50" t="s">
        <v>459</v>
      </c>
      <c r="C35" s="66"/>
      <c r="D35" s="66"/>
      <c r="E35" s="67"/>
      <c r="F35" s="51">
        <v>258950.83</v>
      </c>
      <c r="G35" s="51">
        <v>37927.730000000003</v>
      </c>
      <c r="H35" s="51">
        <v>-221023.1</v>
      </c>
    </row>
    <row r="36" spans="1:8" ht="12" x14ac:dyDescent="0.2">
      <c r="A36" s="49" t="str">
        <f t="shared" si="0"/>
        <v xml:space="preserve">   11140001</v>
      </c>
      <c r="B36" s="50" t="s">
        <v>158</v>
      </c>
      <c r="C36" s="66"/>
      <c r="D36" s="66"/>
      <c r="E36" s="67"/>
      <c r="F36" s="51">
        <v>50207870.880000003</v>
      </c>
      <c r="G36" s="51">
        <v>123221389.95999999</v>
      </c>
      <c r="H36" s="51">
        <v>73013519.079999998</v>
      </c>
    </row>
    <row r="37" spans="1:8" ht="12" x14ac:dyDescent="0.2">
      <c r="A37" s="49" t="str">
        <f t="shared" si="0"/>
        <v xml:space="preserve">   11140002</v>
      </c>
      <c r="B37" s="50" t="s">
        <v>159</v>
      </c>
      <c r="C37" s="66"/>
      <c r="D37" s="66"/>
      <c r="E37" s="67"/>
      <c r="F37" s="51">
        <v>65099277.100000001</v>
      </c>
      <c r="G37" s="51">
        <v>103400000</v>
      </c>
      <c r="H37" s="51">
        <v>38300722.899999999</v>
      </c>
    </row>
    <row r="38" spans="1:8" ht="12" x14ac:dyDescent="0.2">
      <c r="A38" s="49" t="str">
        <f t="shared" si="0"/>
        <v xml:space="preserve">   11140003</v>
      </c>
      <c r="B38" s="50" t="s">
        <v>160</v>
      </c>
      <c r="C38" s="66"/>
      <c r="D38" s="66"/>
      <c r="E38" s="67"/>
      <c r="F38" s="51">
        <v>80000000</v>
      </c>
      <c r="G38" s="51">
        <v>84172395.829999998</v>
      </c>
      <c r="H38" s="51">
        <v>4172395.83</v>
      </c>
    </row>
    <row r="39" spans="1:8" ht="12" x14ac:dyDescent="0.2">
      <c r="A39" s="49" t="str">
        <f t="shared" si="0"/>
        <v xml:space="preserve">   11140201</v>
      </c>
      <c r="B39" s="50" t="s">
        <v>161</v>
      </c>
      <c r="C39" s="66"/>
      <c r="D39" s="66"/>
      <c r="E39" s="67"/>
      <c r="F39" s="51">
        <v>206357170.44</v>
      </c>
      <c r="G39" s="51">
        <v>268361155.52000001</v>
      </c>
      <c r="H39" s="51">
        <v>62003985.079999998</v>
      </c>
    </row>
    <row r="40" spans="1:8" ht="12" x14ac:dyDescent="0.2">
      <c r="A40" s="49" t="str">
        <f t="shared" si="0"/>
        <v xml:space="preserve">   11140203</v>
      </c>
      <c r="B40" s="50" t="s">
        <v>162</v>
      </c>
      <c r="C40" s="66"/>
      <c r="D40" s="66"/>
      <c r="E40" s="67"/>
      <c r="F40" s="51">
        <v>107197232.59999999</v>
      </c>
      <c r="G40" s="51">
        <v>118487221.62</v>
      </c>
      <c r="H40" s="51">
        <v>11289989.02</v>
      </c>
    </row>
    <row r="41" spans="1:8" ht="12" x14ac:dyDescent="0.2">
      <c r="A41" s="49" t="str">
        <f t="shared" si="0"/>
        <v xml:space="preserve">   11140204</v>
      </c>
      <c r="B41" s="50" t="s">
        <v>163</v>
      </c>
      <c r="C41" s="66"/>
      <c r="D41" s="66"/>
      <c r="E41" s="67"/>
      <c r="F41" s="51">
        <v>165789552.03999999</v>
      </c>
      <c r="G41" s="51">
        <v>165873823.5</v>
      </c>
      <c r="H41" s="51">
        <v>84271.46</v>
      </c>
    </row>
    <row r="42" spans="1:8" ht="12" x14ac:dyDescent="0.2">
      <c r="A42" s="49" t="s">
        <v>233</v>
      </c>
      <c r="B42" s="50" t="s">
        <v>460</v>
      </c>
      <c r="C42" s="66"/>
      <c r="D42" s="66"/>
      <c r="E42" s="67"/>
      <c r="F42" s="51">
        <v>674651103.05999994</v>
      </c>
      <c r="G42" s="51">
        <v>863515986.42999995</v>
      </c>
      <c r="H42" s="51">
        <v>188864883.37</v>
      </c>
    </row>
    <row r="43" spans="1:8" ht="12" x14ac:dyDescent="0.2">
      <c r="A43" s="49" t="str">
        <f t="shared" si="0"/>
        <v xml:space="preserve">   11160007</v>
      </c>
      <c r="B43" s="50" t="s">
        <v>461</v>
      </c>
      <c r="C43" s="66"/>
      <c r="D43" s="66"/>
      <c r="E43" s="67"/>
      <c r="F43" s="51">
        <v>12660465.869999999</v>
      </c>
      <c r="G43" s="51">
        <v>8955099.6300000008</v>
      </c>
      <c r="H43" s="51">
        <v>-3705366.24</v>
      </c>
    </row>
    <row r="44" spans="1:8" ht="12" x14ac:dyDescent="0.2">
      <c r="A44" s="49" t="str">
        <f t="shared" si="0"/>
        <v xml:space="preserve">   11160007</v>
      </c>
      <c r="B44" s="50" t="s">
        <v>462</v>
      </c>
      <c r="C44" s="66"/>
      <c r="D44" s="66"/>
      <c r="E44" s="67"/>
      <c r="F44" s="51">
        <v>-75508.14</v>
      </c>
      <c r="G44" s="51">
        <v>-183595.65</v>
      </c>
      <c r="H44" s="51">
        <v>-108087.51</v>
      </c>
    </row>
    <row r="45" spans="1:8" ht="12" x14ac:dyDescent="0.2">
      <c r="A45" s="49" t="str">
        <f t="shared" si="0"/>
        <v xml:space="preserve">   11160007</v>
      </c>
      <c r="B45" s="50" t="s">
        <v>463</v>
      </c>
      <c r="C45" s="66"/>
      <c r="D45" s="66"/>
      <c r="E45" s="67"/>
      <c r="F45" s="51">
        <v>-8990960.1600000001</v>
      </c>
      <c r="G45" s="51">
        <v>-5417515.2199999997</v>
      </c>
      <c r="H45" s="51">
        <v>3573444.94</v>
      </c>
    </row>
    <row r="46" spans="1:8" ht="12" x14ac:dyDescent="0.2">
      <c r="A46" s="49" t="str">
        <f t="shared" si="0"/>
        <v xml:space="preserve">   11160008</v>
      </c>
      <c r="B46" s="50" t="s">
        <v>464</v>
      </c>
      <c r="C46" s="66"/>
      <c r="D46" s="66"/>
      <c r="E46" s="67"/>
      <c r="F46" s="51">
        <v>0</v>
      </c>
      <c r="G46" s="51">
        <v>80.819999999999993</v>
      </c>
      <c r="H46" s="51">
        <v>80.819999999999993</v>
      </c>
    </row>
    <row r="47" spans="1:8" ht="12" x14ac:dyDescent="0.2">
      <c r="A47" s="49" t="s">
        <v>233</v>
      </c>
      <c r="B47" s="50" t="s">
        <v>465</v>
      </c>
      <c r="C47" s="66"/>
      <c r="D47" s="66"/>
      <c r="E47" s="67"/>
      <c r="F47" s="51">
        <v>3593997.57</v>
      </c>
      <c r="G47" s="51">
        <v>3354069.58</v>
      </c>
      <c r="H47" s="51">
        <v>-239927.99</v>
      </c>
    </row>
    <row r="48" spans="1:8" ht="12" x14ac:dyDescent="0.2">
      <c r="A48" s="49" t="str">
        <f t="shared" si="0"/>
        <v xml:space="preserve">   11190007</v>
      </c>
      <c r="B48" s="50" t="s">
        <v>466</v>
      </c>
      <c r="C48" s="66"/>
      <c r="D48" s="66"/>
      <c r="E48" s="67"/>
      <c r="F48" s="51">
        <v>-96368.98</v>
      </c>
      <c r="G48" s="51">
        <v>271991.82</v>
      </c>
      <c r="H48" s="51">
        <v>368360.8</v>
      </c>
    </row>
    <row r="49" spans="1:8" s="46" customFormat="1" ht="12" x14ac:dyDescent="0.2">
      <c r="A49" s="49" t="str">
        <f t="shared" si="0"/>
        <v xml:space="preserve">   11190007</v>
      </c>
      <c r="B49" s="50" t="s">
        <v>467</v>
      </c>
      <c r="C49" s="66"/>
      <c r="D49" s="66"/>
      <c r="E49" s="67"/>
      <c r="F49" s="51">
        <v>259173.4</v>
      </c>
      <c r="G49" s="51">
        <v>0</v>
      </c>
      <c r="H49" s="51">
        <v>-259173.4</v>
      </c>
    </row>
    <row r="50" spans="1:8" ht="12" x14ac:dyDescent="0.2">
      <c r="A50" s="49"/>
      <c r="B50" s="50" t="s">
        <v>468</v>
      </c>
      <c r="C50" s="66"/>
      <c r="D50" s="66"/>
      <c r="E50" s="67"/>
      <c r="F50" s="51">
        <v>162804.42000000001</v>
      </c>
      <c r="G50" s="51">
        <v>271991.82</v>
      </c>
      <c r="H50" s="51">
        <v>109187.4</v>
      </c>
    </row>
    <row r="51" spans="1:8" s="10" customFormat="1" ht="12" x14ac:dyDescent="0.2">
      <c r="A51" s="211"/>
      <c r="B51" s="220" t="s">
        <v>156</v>
      </c>
      <c r="C51" s="224"/>
      <c r="D51" s="224"/>
      <c r="E51" s="252"/>
      <c r="F51" s="168">
        <f>+F32+F35+F42+F47+F50</f>
        <v>686697003.99000001</v>
      </c>
      <c r="G51" s="168">
        <f t="shared" ref="G51:H51" si="1">+G32+G35+G42+G47+G50</f>
        <v>867774477.95000005</v>
      </c>
      <c r="H51" s="168">
        <f t="shared" si="1"/>
        <v>181077473.96000001</v>
      </c>
    </row>
    <row r="52" spans="1:8" s="10" customFormat="1" x14ac:dyDescent="0.2">
      <c r="A52" s="32"/>
      <c r="B52" s="32"/>
      <c r="C52" s="32"/>
      <c r="D52" s="32"/>
      <c r="E52" s="32"/>
      <c r="F52" s="36"/>
      <c r="G52" s="36"/>
      <c r="H52" s="36"/>
    </row>
    <row r="53" spans="1:8" s="10" customFormat="1" x14ac:dyDescent="0.2">
      <c r="A53" s="32"/>
      <c r="B53" s="32"/>
      <c r="C53" s="32"/>
      <c r="D53" s="32"/>
      <c r="E53" s="32"/>
      <c r="F53" s="36"/>
      <c r="G53" s="36"/>
      <c r="H53" s="36"/>
    </row>
    <row r="54" spans="1:8" s="10" customFormat="1" x14ac:dyDescent="0.2">
      <c r="A54" s="32"/>
      <c r="B54" s="32"/>
      <c r="C54" s="32"/>
      <c r="D54" s="32"/>
      <c r="E54" s="32"/>
      <c r="F54" s="36"/>
      <c r="G54" s="36"/>
      <c r="H54" s="36"/>
    </row>
    <row r="55" spans="1:8" s="10" customFormat="1" x14ac:dyDescent="0.2">
      <c r="A55" s="32"/>
      <c r="B55" s="32"/>
      <c r="C55" s="32"/>
      <c r="D55" s="32"/>
      <c r="E55" s="32"/>
      <c r="F55" s="36"/>
      <c r="G55" s="36"/>
      <c r="H55" s="36"/>
    </row>
    <row r="56" spans="1:8" s="10" customFormat="1" x14ac:dyDescent="0.2">
      <c r="A56" s="32"/>
      <c r="B56" s="32"/>
      <c r="C56" s="32"/>
      <c r="D56" s="32"/>
      <c r="E56" s="32"/>
      <c r="F56" s="36"/>
      <c r="G56" s="36"/>
      <c r="H56" s="36"/>
    </row>
  </sheetData>
  <mergeCells count="3">
    <mergeCell ref="A1:H1"/>
    <mergeCell ref="A2:H2"/>
    <mergeCell ref="A3:H3"/>
  </mergeCells>
  <dataValidations count="5">
    <dataValidation allowBlank="1" showInputMessage="1" showErrorMessage="1" prompt="Diferencia entre el saldo final y el inicial presentados." sqref="H11"/>
    <dataValidation allowBlank="1" showInputMessage="1" showErrorMessage="1" prompt="Corresponde al nombre o descripción de la cuenta de acuerdo al Plan de Cuentas emitido por el CONAC." sqref="B11:E11"/>
    <dataValidation allowBlank="1" showInputMessage="1" showErrorMessage="1" prompt="Corresponde al número de la cuenta de acuerdo al Plan de Cuentas emitido por el CONAC (DOF 23/12/2015)." sqref="A11"/>
    <dataValidation allowBlank="1" showInputMessage="1" showErrorMessage="1" prompt="Saldo al 31 de diciembre del año anterior del ejercio que se presenta." sqref="F11"/>
    <dataValidation allowBlank="1" showInputMessage="1" showErrorMessage="1" prompt="Importe final del periodo que corresponde la información financiera trimestral que se presenta." sqref="G11"/>
  </dataValidations>
  <printOptions horizontalCentered="1"/>
  <pageMargins left="0.70866141732283472" right="0.51181102362204722" top="0.74803149606299213" bottom="0.35433070866141736" header="0.31496062992125984" footer="0.31496062992125984"/>
  <pageSetup scale="76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zoomScaleSheetLayoutView="100" workbookViewId="0">
      <selection activeCell="C6" sqref="C6"/>
    </sheetView>
  </sheetViews>
  <sheetFormatPr baseColWidth="10" defaultRowHeight="11.25" x14ac:dyDescent="0.2"/>
  <cols>
    <col min="1" max="1" width="15.42578125" style="25" customWidth="1"/>
    <col min="2" max="2" width="15.7109375" style="25" customWidth="1"/>
    <col min="3" max="3" width="16.5703125" style="25" customWidth="1"/>
    <col min="4" max="4" width="11" style="25" customWidth="1"/>
    <col min="5" max="5" width="20" style="25" customWidth="1"/>
    <col min="6" max="6" width="8.85546875" style="25" customWidth="1"/>
    <col min="7" max="7" width="17.85546875" style="23" customWidth="1"/>
    <col min="8" max="8" width="24.5703125" style="24" customWidth="1"/>
    <col min="9" max="9" width="5.28515625" style="6" customWidth="1"/>
    <col min="10" max="16384" width="11.42578125" style="6"/>
  </cols>
  <sheetData>
    <row r="1" spans="1:9" s="13" customFormat="1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364"/>
    </row>
    <row r="2" spans="1:9" s="13" customFormat="1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365"/>
    </row>
    <row r="3" spans="1:9" s="13" customFormat="1" ht="12" x14ac:dyDescent="0.2">
      <c r="A3" s="365" t="str">
        <f>+'EFE-01  '!A3:H3</f>
        <v>AL 30 DE SEPTIEMBRE DE 2017</v>
      </c>
      <c r="B3" s="365"/>
      <c r="C3" s="365"/>
      <c r="D3" s="365"/>
      <c r="E3" s="365"/>
      <c r="F3" s="365"/>
      <c r="G3" s="365"/>
      <c r="H3" s="365"/>
      <c r="I3" s="365"/>
    </row>
    <row r="4" spans="1:9" s="13" customFormat="1" x14ac:dyDescent="0.2">
      <c r="A4" s="1"/>
      <c r="B4" s="1"/>
      <c r="C4" s="1"/>
      <c r="D4" s="1"/>
      <c r="E4" s="1"/>
      <c r="F4" s="2"/>
      <c r="G4" s="3"/>
      <c r="H4" s="4"/>
      <c r="I4" s="7"/>
    </row>
    <row r="5" spans="1:9" s="13" customFormat="1" x14ac:dyDescent="0.2">
      <c r="A5" s="1"/>
      <c r="B5" s="1"/>
      <c r="C5" s="1"/>
      <c r="D5" s="1"/>
      <c r="E5" s="1"/>
      <c r="F5" s="2"/>
      <c r="G5" s="3"/>
      <c r="H5" s="4"/>
      <c r="I5" s="7"/>
    </row>
    <row r="6" spans="1:9" s="13" customFormat="1" x14ac:dyDescent="0.2">
      <c r="A6" s="1"/>
      <c r="B6" s="1"/>
      <c r="C6" s="1"/>
      <c r="D6" s="1"/>
      <c r="E6" s="1"/>
      <c r="F6" s="2"/>
      <c r="G6" s="3"/>
      <c r="H6" s="4"/>
      <c r="I6" s="7"/>
    </row>
    <row r="7" spans="1:9" s="13" customFormat="1" x14ac:dyDescent="0.2">
      <c r="G7" s="17"/>
      <c r="H7" s="17"/>
      <c r="I7" s="17"/>
    </row>
    <row r="8" spans="1:9" s="13" customFormat="1" x14ac:dyDescent="0.2">
      <c r="A8" s="16"/>
      <c r="B8" s="16"/>
      <c r="C8" s="16"/>
      <c r="D8" s="16"/>
      <c r="E8" s="16"/>
      <c r="F8" s="16"/>
      <c r="G8" s="21"/>
      <c r="H8" s="22"/>
    </row>
    <row r="9" spans="1:9" s="13" customFormat="1" x14ac:dyDescent="0.2">
      <c r="G9" s="21"/>
      <c r="H9" s="22"/>
    </row>
    <row r="10" spans="1:9" s="13" customFormat="1" ht="11.25" customHeight="1" x14ac:dyDescent="0.2">
      <c r="A10" s="266" t="s">
        <v>120</v>
      </c>
      <c r="B10" s="265"/>
      <c r="C10" s="222"/>
      <c r="D10" s="222"/>
      <c r="E10" s="250"/>
      <c r="F10" s="127"/>
      <c r="G10" s="174"/>
      <c r="H10" s="175" t="s">
        <v>35</v>
      </c>
    </row>
    <row r="11" spans="1:9" s="46" customFormat="1" ht="12" x14ac:dyDescent="0.2">
      <c r="A11" s="176"/>
      <c r="B11" s="176"/>
      <c r="C11" s="176"/>
      <c r="D11" s="176"/>
      <c r="E11" s="176"/>
      <c r="F11" s="176"/>
      <c r="G11" s="177"/>
      <c r="H11" s="178"/>
    </row>
    <row r="12" spans="1:9" s="46" customFormat="1" ht="15" customHeight="1" x14ac:dyDescent="0.2">
      <c r="A12" s="235" t="s">
        <v>1</v>
      </c>
      <c r="B12" s="319" t="s">
        <v>2</v>
      </c>
      <c r="C12" s="326"/>
      <c r="D12" s="326"/>
      <c r="E12" s="326"/>
      <c r="F12" s="327"/>
      <c r="G12" s="218" t="s">
        <v>22</v>
      </c>
      <c r="H12" s="179" t="s">
        <v>36</v>
      </c>
    </row>
    <row r="13" spans="1:9" s="46" customFormat="1" ht="12" x14ac:dyDescent="0.2">
      <c r="A13" s="244" t="str">
        <f t="shared" ref="A13:A15" si="0">MID(B13,1,13)</f>
        <v xml:space="preserve">    123100581</v>
      </c>
      <c r="B13" s="65" t="s">
        <v>320</v>
      </c>
      <c r="C13" s="66"/>
      <c r="D13" s="243"/>
      <c r="E13" s="243"/>
      <c r="F13" s="243"/>
      <c r="G13" s="51">
        <v>3097727.3</v>
      </c>
      <c r="H13" s="180">
        <v>0</v>
      </c>
    </row>
    <row r="14" spans="1:9" s="46" customFormat="1" ht="12" x14ac:dyDescent="0.2">
      <c r="A14" s="244"/>
      <c r="B14" s="65" t="s">
        <v>321</v>
      </c>
      <c r="C14" s="66"/>
      <c r="D14" s="243"/>
      <c r="E14" s="243"/>
      <c r="F14" s="243"/>
      <c r="G14" s="51">
        <v>3097727.3</v>
      </c>
      <c r="H14" s="180">
        <v>0</v>
      </c>
    </row>
    <row r="15" spans="1:9" s="46" customFormat="1" ht="12" x14ac:dyDescent="0.2">
      <c r="A15" s="244" t="str">
        <f t="shared" si="0"/>
        <v xml:space="preserve">    123620622</v>
      </c>
      <c r="B15" s="65" t="s">
        <v>313</v>
      </c>
      <c r="C15" s="66"/>
      <c r="D15" s="243"/>
      <c r="E15" s="243"/>
      <c r="F15" s="243"/>
      <c r="G15" s="51">
        <v>45493248.649999999</v>
      </c>
      <c r="H15" s="180">
        <v>0</v>
      </c>
    </row>
    <row r="16" spans="1:9" s="46" customFormat="1" ht="12" x14ac:dyDescent="0.2">
      <c r="A16" s="244"/>
      <c r="B16" s="65" t="s">
        <v>322</v>
      </c>
      <c r="C16" s="66"/>
      <c r="D16" s="243"/>
      <c r="E16" s="243"/>
      <c r="F16" s="243"/>
      <c r="G16" s="51">
        <v>45493248.649999999</v>
      </c>
      <c r="H16" s="180">
        <v>0</v>
      </c>
    </row>
    <row r="17" spans="1:8" s="46" customFormat="1" ht="12" x14ac:dyDescent="0.2">
      <c r="A17" s="244"/>
      <c r="B17" s="65" t="s">
        <v>282</v>
      </c>
      <c r="C17" s="66"/>
      <c r="D17" s="243"/>
      <c r="E17" s="243"/>
      <c r="F17" s="243"/>
      <c r="G17" s="51">
        <v>48590975.950000003</v>
      </c>
      <c r="H17" s="180">
        <v>0</v>
      </c>
    </row>
    <row r="18" spans="1:8" s="46" customFormat="1" ht="12" x14ac:dyDescent="0.2">
      <c r="A18" s="211"/>
      <c r="B18" s="237" t="s">
        <v>154</v>
      </c>
      <c r="C18" s="356"/>
      <c r="D18" s="232"/>
      <c r="E18" s="232"/>
      <c r="F18" s="212"/>
      <c r="G18" s="320">
        <f>+G17</f>
        <v>48590975.950000003</v>
      </c>
      <c r="H18" s="181">
        <v>0</v>
      </c>
    </row>
    <row r="19" spans="1:8" s="46" customFormat="1" ht="12" x14ac:dyDescent="0.2">
      <c r="A19" s="111"/>
      <c r="B19" s="111"/>
      <c r="C19" s="111"/>
      <c r="D19" s="111"/>
      <c r="E19" s="111"/>
      <c r="F19" s="111"/>
      <c r="G19" s="153"/>
      <c r="H19" s="182"/>
    </row>
    <row r="20" spans="1:8" s="46" customFormat="1" ht="12" x14ac:dyDescent="0.2">
      <c r="A20" s="111"/>
      <c r="B20" s="111"/>
      <c r="C20" s="111"/>
      <c r="D20" s="111"/>
      <c r="E20" s="111"/>
      <c r="F20" s="111"/>
      <c r="G20" s="153"/>
      <c r="H20" s="182"/>
    </row>
    <row r="21" spans="1:8" s="46" customFormat="1" ht="12" x14ac:dyDescent="0.2">
      <c r="A21" s="330" t="s">
        <v>121</v>
      </c>
      <c r="B21" s="331"/>
      <c r="C21" s="332"/>
      <c r="D21" s="333"/>
      <c r="E21" s="333"/>
      <c r="F21" s="333"/>
      <c r="G21" s="174"/>
      <c r="H21" s="175" t="s">
        <v>35</v>
      </c>
    </row>
    <row r="22" spans="1:8" s="46" customFormat="1" ht="12" x14ac:dyDescent="0.2">
      <c r="A22" s="176"/>
      <c r="B22" s="176"/>
      <c r="C22" s="176"/>
      <c r="D22" s="176"/>
      <c r="E22" s="176"/>
      <c r="F22" s="176"/>
      <c r="G22" s="177"/>
      <c r="H22" s="178"/>
    </row>
    <row r="23" spans="1:8" s="46" customFormat="1" ht="12" x14ac:dyDescent="0.2">
      <c r="A23" s="235" t="s">
        <v>1</v>
      </c>
      <c r="B23" s="319" t="s">
        <v>2</v>
      </c>
      <c r="C23" s="240"/>
      <c r="D23" s="240"/>
      <c r="E23" s="240"/>
      <c r="F23" s="241"/>
      <c r="G23" s="218" t="s">
        <v>22</v>
      </c>
      <c r="H23" s="155" t="s">
        <v>36</v>
      </c>
    </row>
    <row r="24" spans="1:8" s="46" customFormat="1" ht="12" x14ac:dyDescent="0.2">
      <c r="A24" s="244" t="str">
        <f>MID(B24,1,14)</f>
        <v xml:space="preserve">    1241105111</v>
      </c>
      <c r="B24" s="50" t="s">
        <v>292</v>
      </c>
      <c r="C24" s="243"/>
      <c r="D24" s="243"/>
      <c r="E24" s="243"/>
      <c r="F24" s="243"/>
      <c r="G24" s="51">
        <v>10603287.16</v>
      </c>
      <c r="H24" s="63">
        <v>0</v>
      </c>
    </row>
    <row r="25" spans="1:8" s="46" customFormat="1" ht="12" x14ac:dyDescent="0.2">
      <c r="A25" s="244" t="str">
        <f t="shared" ref="A25:A42" si="1">MID(B25,1,14)</f>
        <v xml:space="preserve">    1241305151</v>
      </c>
      <c r="B25" s="50" t="s">
        <v>297</v>
      </c>
      <c r="C25" s="243"/>
      <c r="D25" s="243"/>
      <c r="E25" s="243"/>
      <c r="F25" s="243"/>
      <c r="G25" s="51">
        <v>6349860.3899999997</v>
      </c>
      <c r="H25" s="63">
        <v>0</v>
      </c>
    </row>
    <row r="26" spans="1:8" s="46" customFormat="1" ht="12" x14ac:dyDescent="0.2">
      <c r="A26" s="244" t="str">
        <f t="shared" si="1"/>
        <v xml:space="preserve">    1241905191</v>
      </c>
      <c r="B26" s="50" t="s">
        <v>293</v>
      </c>
      <c r="C26" s="243"/>
      <c r="D26" s="243"/>
      <c r="E26" s="243"/>
      <c r="F26" s="243"/>
      <c r="G26" s="51">
        <v>3388356.29</v>
      </c>
      <c r="H26" s="63">
        <v>0</v>
      </c>
    </row>
    <row r="27" spans="1:8" s="46" customFormat="1" ht="12" x14ac:dyDescent="0.2">
      <c r="A27" s="244"/>
      <c r="B27" s="50" t="s">
        <v>283</v>
      </c>
      <c r="C27" s="243"/>
      <c r="D27" s="243"/>
      <c r="E27" s="243"/>
      <c r="F27" s="243"/>
      <c r="G27" s="362">
        <v>20341503.84</v>
      </c>
      <c r="H27" s="63">
        <v>0</v>
      </c>
    </row>
    <row r="28" spans="1:8" s="46" customFormat="1" ht="12" x14ac:dyDescent="0.2">
      <c r="A28" s="244" t="str">
        <f t="shared" si="1"/>
        <v xml:space="preserve">    1242105211</v>
      </c>
      <c r="B28" s="50" t="s">
        <v>475</v>
      </c>
      <c r="C28" s="243"/>
      <c r="D28" s="243"/>
      <c r="E28" s="243"/>
      <c r="F28" s="243"/>
      <c r="G28" s="51">
        <v>29990</v>
      </c>
      <c r="H28" s="63">
        <v>0</v>
      </c>
    </row>
    <row r="29" spans="1:8" s="46" customFormat="1" ht="12" x14ac:dyDescent="0.2">
      <c r="A29" s="244"/>
      <c r="B29" s="50" t="s">
        <v>476</v>
      </c>
      <c r="C29" s="243"/>
      <c r="D29" s="243"/>
      <c r="E29" s="243"/>
      <c r="F29" s="243"/>
      <c r="G29" s="362">
        <v>29990</v>
      </c>
      <c r="H29" s="63">
        <v>0</v>
      </c>
    </row>
    <row r="30" spans="1:8" s="46" customFormat="1" ht="12" x14ac:dyDescent="0.2">
      <c r="A30" s="244" t="str">
        <f t="shared" si="1"/>
        <v xml:space="preserve">    1243105311</v>
      </c>
      <c r="B30" s="50" t="s">
        <v>477</v>
      </c>
      <c r="C30" s="243"/>
      <c r="D30" s="243"/>
      <c r="E30" s="243"/>
      <c r="F30" s="243"/>
      <c r="G30" s="51">
        <v>125580</v>
      </c>
      <c r="H30" s="63">
        <v>0</v>
      </c>
    </row>
    <row r="31" spans="1:8" s="46" customFormat="1" ht="12" x14ac:dyDescent="0.2">
      <c r="A31" s="244"/>
      <c r="B31" s="50" t="s">
        <v>478</v>
      </c>
      <c r="C31" s="243"/>
      <c r="D31" s="243"/>
      <c r="E31" s="243"/>
      <c r="F31" s="243"/>
      <c r="G31" s="362">
        <v>125580</v>
      </c>
      <c r="H31" s="63">
        <v>0</v>
      </c>
    </row>
    <row r="32" spans="1:8" s="46" customFormat="1" ht="12" x14ac:dyDescent="0.2">
      <c r="A32" s="244" t="str">
        <f t="shared" si="1"/>
        <v xml:space="preserve">    1244105411</v>
      </c>
      <c r="B32" s="50" t="s">
        <v>323</v>
      </c>
      <c r="C32" s="243"/>
      <c r="D32" s="243"/>
      <c r="E32" s="243"/>
      <c r="F32" s="243"/>
      <c r="G32" s="51">
        <v>-446064.82</v>
      </c>
      <c r="H32" s="63">
        <v>0</v>
      </c>
    </row>
    <row r="33" spans="1:8" s="46" customFormat="1" ht="12" x14ac:dyDescent="0.2">
      <c r="A33" s="244"/>
      <c r="B33" s="50" t="s">
        <v>324</v>
      </c>
      <c r="C33" s="243"/>
      <c r="D33" s="243"/>
      <c r="E33" s="243"/>
      <c r="F33" s="243"/>
      <c r="G33" s="362">
        <v>-446064.82</v>
      </c>
      <c r="H33" s="63">
        <v>0</v>
      </c>
    </row>
    <row r="34" spans="1:8" s="46" customFormat="1" ht="12" x14ac:dyDescent="0.2">
      <c r="A34" s="244" t="str">
        <f t="shared" si="1"/>
        <v xml:space="preserve">    1246405641</v>
      </c>
      <c r="B34" s="50" t="s">
        <v>479</v>
      </c>
      <c r="C34" s="243"/>
      <c r="D34" s="243"/>
      <c r="E34" s="243"/>
      <c r="F34" s="243"/>
      <c r="G34" s="51">
        <v>99521.04</v>
      </c>
      <c r="H34" s="63">
        <v>0</v>
      </c>
    </row>
    <row r="35" spans="1:8" s="46" customFormat="1" ht="12" x14ac:dyDescent="0.2">
      <c r="A35" s="244" t="str">
        <f t="shared" si="1"/>
        <v xml:space="preserve">    1246505651</v>
      </c>
      <c r="B35" s="50" t="s">
        <v>325</v>
      </c>
      <c r="C35" s="243"/>
      <c r="D35" s="243"/>
      <c r="E35" s="243"/>
      <c r="F35" s="243"/>
      <c r="G35" s="51">
        <v>-18824.330000000002</v>
      </c>
      <c r="H35" s="63">
        <v>0</v>
      </c>
    </row>
    <row r="36" spans="1:8" s="46" customFormat="1" ht="12" x14ac:dyDescent="0.2">
      <c r="A36" s="244" t="str">
        <f t="shared" si="1"/>
        <v xml:space="preserve">    1246605661</v>
      </c>
      <c r="B36" s="50" t="s">
        <v>480</v>
      </c>
      <c r="C36" s="243"/>
      <c r="D36" s="243"/>
      <c r="E36" s="243"/>
      <c r="F36" s="243"/>
      <c r="G36" s="51">
        <v>341810.24</v>
      </c>
      <c r="H36" s="63">
        <v>0</v>
      </c>
    </row>
    <row r="37" spans="1:8" s="46" customFormat="1" ht="12" x14ac:dyDescent="0.2">
      <c r="A37" s="244" t="str">
        <f t="shared" si="1"/>
        <v xml:space="preserve">    1246705671</v>
      </c>
      <c r="B37" s="50" t="s">
        <v>302</v>
      </c>
      <c r="C37" s="243"/>
      <c r="D37" s="243"/>
      <c r="E37" s="243"/>
      <c r="F37" s="243"/>
      <c r="G37" s="51">
        <v>77534.47</v>
      </c>
      <c r="H37" s="63">
        <v>0</v>
      </c>
    </row>
    <row r="38" spans="1:8" s="46" customFormat="1" ht="12" x14ac:dyDescent="0.2">
      <c r="A38" s="244"/>
      <c r="B38" s="50" t="s">
        <v>284</v>
      </c>
      <c r="C38" s="243"/>
      <c r="D38" s="243"/>
      <c r="E38" s="243"/>
      <c r="F38" s="243"/>
      <c r="G38" s="362">
        <v>500041.42</v>
      </c>
      <c r="H38" s="63">
        <v>0</v>
      </c>
    </row>
    <row r="39" spans="1:8" s="46" customFormat="1" ht="12" x14ac:dyDescent="0.2">
      <c r="A39" s="244"/>
      <c r="B39" s="65" t="s">
        <v>285</v>
      </c>
      <c r="C39" s="243"/>
      <c r="D39" s="243"/>
      <c r="E39" s="243"/>
      <c r="F39" s="243"/>
      <c r="G39" s="362">
        <v>20551050.440000001</v>
      </c>
      <c r="H39" s="63">
        <v>0</v>
      </c>
    </row>
    <row r="40" spans="1:8" s="46" customFormat="1" ht="12" x14ac:dyDescent="0.2">
      <c r="A40" s="244" t="str">
        <f t="shared" si="1"/>
        <v xml:space="preserve">    1251005911</v>
      </c>
      <c r="B40" s="50" t="s">
        <v>326</v>
      </c>
      <c r="C40" s="243"/>
      <c r="D40" s="243"/>
      <c r="E40" s="243"/>
      <c r="F40" s="243"/>
      <c r="G40" s="51">
        <v>54174.04</v>
      </c>
      <c r="H40" s="63">
        <v>0</v>
      </c>
    </row>
    <row r="41" spans="1:8" s="46" customFormat="1" ht="12" x14ac:dyDescent="0.2">
      <c r="A41" s="244"/>
      <c r="B41" s="65" t="s">
        <v>327</v>
      </c>
      <c r="C41" s="243"/>
      <c r="D41" s="243"/>
      <c r="E41" s="243"/>
      <c r="F41" s="243"/>
      <c r="G41" s="362">
        <v>54174.04</v>
      </c>
      <c r="H41" s="63">
        <v>0</v>
      </c>
    </row>
    <row r="42" spans="1:8" s="46" customFormat="1" ht="12" x14ac:dyDescent="0.2">
      <c r="A42" s="244" t="str">
        <f t="shared" si="1"/>
        <v xml:space="preserve">    1254105971</v>
      </c>
      <c r="B42" s="50" t="s">
        <v>298</v>
      </c>
      <c r="C42" s="243"/>
      <c r="D42" s="243"/>
      <c r="E42" s="243"/>
      <c r="F42" s="243"/>
      <c r="G42" s="51">
        <v>582774.72</v>
      </c>
      <c r="H42" s="63">
        <v>0</v>
      </c>
    </row>
    <row r="43" spans="1:8" s="46" customFormat="1" ht="12" x14ac:dyDescent="0.2">
      <c r="A43" s="244"/>
      <c r="B43" s="50" t="s">
        <v>286</v>
      </c>
      <c r="C43" s="243"/>
      <c r="D43" s="243"/>
      <c r="E43" s="243"/>
      <c r="F43" s="243"/>
      <c r="G43" s="362">
        <v>582774.72</v>
      </c>
      <c r="H43" s="63">
        <v>0</v>
      </c>
    </row>
    <row r="44" spans="1:8" s="46" customFormat="1" ht="12" x14ac:dyDescent="0.2">
      <c r="A44" s="244"/>
      <c r="B44" s="65" t="s">
        <v>287</v>
      </c>
      <c r="C44" s="243"/>
      <c r="D44" s="243"/>
      <c r="E44" s="243"/>
      <c r="F44" s="243"/>
      <c r="G44" s="362">
        <v>636948.76</v>
      </c>
      <c r="H44" s="63">
        <v>0</v>
      </c>
    </row>
    <row r="45" spans="1:8" s="46" customFormat="1" ht="12" x14ac:dyDescent="0.2">
      <c r="A45" s="211"/>
      <c r="B45" s="321" t="s">
        <v>157</v>
      </c>
      <c r="C45" s="322"/>
      <c r="D45" s="232"/>
      <c r="E45" s="232"/>
      <c r="F45" s="212"/>
      <c r="G45" s="320">
        <f>+G39+G44</f>
        <v>21187999.200000003</v>
      </c>
      <c r="H45" s="181">
        <v>0</v>
      </c>
    </row>
    <row r="46" spans="1:8" s="46" customFormat="1" x14ac:dyDescent="0.2">
      <c r="A46" s="25"/>
      <c r="B46" s="25"/>
      <c r="C46" s="25"/>
      <c r="D46" s="25"/>
      <c r="E46" s="25"/>
      <c r="F46" s="25"/>
      <c r="G46" s="23"/>
      <c r="H46" s="24"/>
    </row>
    <row r="47" spans="1:8" s="46" customFormat="1" x14ac:dyDescent="0.2">
      <c r="A47" s="25"/>
      <c r="B47" s="25"/>
      <c r="C47" s="25"/>
      <c r="D47" s="25"/>
      <c r="E47" s="25"/>
      <c r="F47" s="25"/>
      <c r="G47" s="23"/>
      <c r="H47" s="24"/>
    </row>
    <row r="48" spans="1:8" s="46" customFormat="1" x14ac:dyDescent="0.2">
      <c r="A48" s="25"/>
      <c r="B48" s="25"/>
      <c r="C48" s="25"/>
      <c r="D48" s="25"/>
      <c r="E48" s="25"/>
      <c r="F48" s="25"/>
      <c r="G48" s="23"/>
      <c r="H48" s="24"/>
    </row>
    <row r="49" spans="1:8" s="46" customFormat="1" x14ac:dyDescent="0.2">
      <c r="A49" s="25"/>
      <c r="B49" s="25"/>
      <c r="C49" s="25"/>
      <c r="D49" s="25"/>
      <c r="E49" s="25"/>
      <c r="F49" s="25"/>
      <c r="G49" s="23"/>
      <c r="H49" s="24"/>
    </row>
    <row r="50" spans="1:8" s="46" customFormat="1" x14ac:dyDescent="0.2">
      <c r="A50" s="25"/>
      <c r="B50" s="25"/>
      <c r="C50" s="25"/>
      <c r="D50" s="25"/>
      <c r="E50" s="25"/>
      <c r="F50" s="25"/>
      <c r="G50" s="23"/>
      <c r="H50" s="24"/>
    </row>
    <row r="51" spans="1:8" s="46" customFormat="1" x14ac:dyDescent="0.2">
      <c r="A51" s="25"/>
      <c r="B51" s="25"/>
      <c r="C51" s="25"/>
      <c r="D51" s="25"/>
      <c r="E51" s="25"/>
      <c r="F51" s="25"/>
      <c r="G51" s="23"/>
      <c r="H51" s="24"/>
    </row>
  </sheetData>
  <mergeCells count="3">
    <mergeCell ref="A1:I1"/>
    <mergeCell ref="A2:I2"/>
    <mergeCell ref="A3:I3"/>
  </mergeCells>
  <dataValidations disablePrompts="1" count="5">
    <dataValidation allowBlank="1" showInputMessage="1" showErrorMessage="1" prompt="Detallar el porcentaje de estas adquisiciones que fueron realizadas mediante subsidios de capital del sector central (subsidiados por la federación, estado o municipio)." sqref="H12 H23"/>
    <dataValidation allowBlank="1" showInputMessage="1" showErrorMessage="1" prompt="Importe (saldo final) de las adquisiciones de bienes muebles e inmuebles efectuadas en el periodo al que corresponde la cuenta pública presentada." sqref="G23"/>
    <dataValidation allowBlank="1" showInputMessage="1" showErrorMessage="1" prompt="Corresponde al nombre o descripción de la cuenta de acuerdo al Plan de Cuentas emitido por el CONAC." sqref="B12:F12 B23:F23"/>
    <dataValidation allowBlank="1" showInputMessage="1" showErrorMessage="1" prompt="Corresponde al número de la cuenta de acuerdo al Plan de Cuentas emitido por el CONAC (DOF 23/12/2015)." sqref="A12 A23"/>
    <dataValidation allowBlank="1" showInputMessage="1" showErrorMessage="1" prompt="Importe (saldo final) de las adquisiciones de bienes muebles e inmuebles efectuadas en el periodo que se presenta." sqref="G12"/>
  </dataValidation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Normal="100" zoomScaleSheetLayoutView="100" workbookViewId="0">
      <selection activeCell="D4" sqref="D4"/>
    </sheetView>
  </sheetViews>
  <sheetFormatPr baseColWidth="10" defaultRowHeight="11.25" x14ac:dyDescent="0.2"/>
  <cols>
    <col min="1" max="1" width="11.7109375" style="25" customWidth="1"/>
    <col min="2" max="2" width="15" style="25" customWidth="1"/>
    <col min="3" max="3" width="13.5703125" style="25" customWidth="1"/>
    <col min="4" max="4" width="12.42578125" style="25" customWidth="1"/>
    <col min="5" max="5" width="20.85546875" style="25" customWidth="1"/>
    <col min="6" max="6" width="26" style="23" customWidth="1"/>
    <col min="7" max="7" width="18.5703125" style="45" customWidth="1"/>
    <col min="8" max="8" width="9.5703125" style="45" customWidth="1"/>
    <col min="9" max="16384" width="11.42578125" style="45"/>
  </cols>
  <sheetData>
    <row r="1" spans="1:9" s="13" customFormat="1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68"/>
    </row>
    <row r="2" spans="1:9" s="13" customFormat="1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69"/>
    </row>
    <row r="3" spans="1:9" s="13" customFormat="1" ht="12" x14ac:dyDescent="0.2">
      <c r="A3" s="365" t="str">
        <f>+'EFE-02'!A3:I3</f>
        <v>AL 30 DE SEPTIEMBRE DE 2017</v>
      </c>
      <c r="B3" s="365"/>
      <c r="C3" s="365"/>
      <c r="D3" s="365"/>
      <c r="E3" s="365"/>
      <c r="F3" s="365"/>
      <c r="G3" s="365"/>
      <c r="H3" s="365"/>
      <c r="I3" s="69"/>
    </row>
    <row r="4" spans="1:9" s="13" customFormat="1" x14ac:dyDescent="0.2">
      <c r="A4" s="1"/>
      <c r="B4" s="1"/>
      <c r="C4" s="1"/>
      <c r="D4" s="1"/>
      <c r="E4" s="1"/>
      <c r="F4" s="2"/>
      <c r="G4" s="3"/>
      <c r="H4" s="4"/>
      <c r="I4" s="7"/>
    </row>
    <row r="5" spans="1:9" s="13" customFormat="1" x14ac:dyDescent="0.2">
      <c r="A5" s="1"/>
      <c r="B5" s="1"/>
      <c r="C5" s="1"/>
      <c r="D5" s="1"/>
      <c r="E5" s="1"/>
      <c r="F5" s="2"/>
      <c r="G5" s="3"/>
      <c r="H5" s="4"/>
      <c r="I5" s="7"/>
    </row>
    <row r="6" spans="1:9" s="13" customFormat="1" x14ac:dyDescent="0.2">
      <c r="A6" s="1"/>
      <c r="B6" s="1"/>
      <c r="C6" s="1"/>
      <c r="D6" s="1"/>
      <c r="E6" s="1"/>
      <c r="F6" s="2"/>
      <c r="G6" s="3"/>
      <c r="H6" s="4"/>
      <c r="I6" s="7"/>
    </row>
    <row r="7" spans="1:9" s="13" customFormat="1" x14ac:dyDescent="0.2">
      <c r="F7" s="21"/>
    </row>
    <row r="8" spans="1:9" s="13" customFormat="1" ht="11.25" customHeight="1" x14ac:dyDescent="0.2">
      <c r="A8" s="266" t="s">
        <v>114</v>
      </c>
      <c r="B8" s="267"/>
      <c r="C8" s="250"/>
      <c r="D8" s="127"/>
      <c r="E8" s="127"/>
      <c r="F8" s="174"/>
      <c r="G8" s="183" t="s">
        <v>97</v>
      </c>
    </row>
    <row r="9" spans="1:9" ht="12" x14ac:dyDescent="0.2">
      <c r="A9" s="176"/>
      <c r="B9" s="176"/>
      <c r="C9" s="176"/>
      <c r="D9" s="176"/>
      <c r="E9" s="176"/>
      <c r="F9" s="177"/>
      <c r="G9" s="102"/>
    </row>
    <row r="10" spans="1:9" ht="15" customHeight="1" x14ac:dyDescent="0.2">
      <c r="A10" s="105" t="s">
        <v>1</v>
      </c>
      <c r="B10" s="228" t="s">
        <v>2</v>
      </c>
      <c r="C10" s="223"/>
      <c r="D10" s="223"/>
      <c r="E10" s="251"/>
      <c r="F10" s="133" t="s">
        <v>20</v>
      </c>
      <c r="G10" s="133" t="s">
        <v>21</v>
      </c>
    </row>
    <row r="11" spans="1:9" ht="12" x14ac:dyDescent="0.2">
      <c r="A11" s="184">
        <v>5500</v>
      </c>
      <c r="B11" s="276" t="s">
        <v>125</v>
      </c>
      <c r="C11" s="277"/>
      <c r="D11" s="277"/>
      <c r="E11" s="278"/>
      <c r="F11" s="194">
        <v>112518373.88000001</v>
      </c>
      <c r="G11" s="194">
        <f>SUM(G12:G45)</f>
        <v>84035476.949999988</v>
      </c>
    </row>
    <row r="12" spans="1:9" s="46" customFormat="1" ht="12" x14ac:dyDescent="0.2">
      <c r="A12" s="187">
        <v>5510</v>
      </c>
      <c r="B12" s="279" t="s">
        <v>64</v>
      </c>
      <c r="C12" s="280"/>
      <c r="D12" s="280"/>
      <c r="E12" s="281"/>
      <c r="F12" s="185"/>
      <c r="G12" s="185"/>
    </row>
    <row r="13" spans="1:9" s="46" customFormat="1" ht="12" x14ac:dyDescent="0.2">
      <c r="A13" s="187">
        <v>5511</v>
      </c>
      <c r="B13" s="279" t="s">
        <v>126</v>
      </c>
      <c r="C13" s="280"/>
      <c r="D13" s="280"/>
      <c r="E13" s="281"/>
      <c r="F13" s="185"/>
      <c r="G13" s="186"/>
    </row>
    <row r="14" spans="1:9" s="46" customFormat="1" ht="12" x14ac:dyDescent="0.2">
      <c r="A14" s="187">
        <v>5512</v>
      </c>
      <c r="B14" s="279" t="s">
        <v>127</v>
      </c>
      <c r="C14" s="280"/>
      <c r="D14" s="280"/>
      <c r="E14" s="281"/>
      <c r="F14" s="185"/>
      <c r="G14" s="186"/>
    </row>
    <row r="15" spans="1:9" s="46" customFormat="1" ht="12" x14ac:dyDescent="0.2">
      <c r="A15" s="187">
        <v>5513</v>
      </c>
      <c r="B15" s="279" t="s">
        <v>128</v>
      </c>
      <c r="C15" s="280"/>
      <c r="D15" s="280"/>
      <c r="E15" s="281"/>
      <c r="F15" s="185">
        <v>54178731.130000003</v>
      </c>
      <c r="G15" s="186">
        <f>+'EA-03 '!F90</f>
        <v>40885400.93</v>
      </c>
    </row>
    <row r="16" spans="1:9" s="46" customFormat="1" ht="12" x14ac:dyDescent="0.2">
      <c r="A16" s="187">
        <v>5514</v>
      </c>
      <c r="B16" s="279" t="s">
        <v>129</v>
      </c>
      <c r="C16" s="280"/>
      <c r="D16" s="280"/>
      <c r="E16" s="281"/>
      <c r="F16" s="185"/>
      <c r="G16" s="186"/>
    </row>
    <row r="17" spans="1:7" s="46" customFormat="1" ht="12" x14ac:dyDescent="0.2">
      <c r="A17" s="187">
        <v>5515</v>
      </c>
      <c r="B17" s="279" t="s">
        <v>130</v>
      </c>
      <c r="C17" s="280"/>
      <c r="D17" s="280"/>
      <c r="E17" s="281"/>
      <c r="F17" s="185">
        <v>56543659.920000002</v>
      </c>
      <c r="G17" s="186">
        <f>SUM('EA-03 '!F91:F100)</f>
        <v>42474337.210000001</v>
      </c>
    </row>
    <row r="18" spans="1:7" s="46" customFormat="1" ht="12" x14ac:dyDescent="0.2">
      <c r="A18" s="187">
        <v>5516</v>
      </c>
      <c r="B18" s="279" t="s">
        <v>131</v>
      </c>
      <c r="C18" s="280"/>
      <c r="D18" s="280"/>
      <c r="E18" s="281"/>
      <c r="F18" s="185"/>
      <c r="G18" s="186"/>
    </row>
    <row r="19" spans="1:7" s="46" customFormat="1" ht="12" x14ac:dyDescent="0.2">
      <c r="A19" s="187">
        <v>5517</v>
      </c>
      <c r="B19" s="279" t="s">
        <v>132</v>
      </c>
      <c r="C19" s="280"/>
      <c r="D19" s="280"/>
      <c r="E19" s="281"/>
      <c r="F19" s="185">
        <v>1457745.5</v>
      </c>
      <c r="G19" s="186">
        <f>SUM('EA-03 '!F101:F102)</f>
        <v>477204.33999999997</v>
      </c>
    </row>
    <row r="20" spans="1:7" s="46" customFormat="1" ht="12" x14ac:dyDescent="0.2">
      <c r="A20" s="187">
        <v>5518</v>
      </c>
      <c r="B20" s="279" t="s">
        <v>133</v>
      </c>
      <c r="C20" s="280"/>
      <c r="D20" s="280"/>
      <c r="E20" s="281"/>
      <c r="F20" s="185"/>
      <c r="G20" s="186">
        <f>SUM('EA-03 '!F103:F107)</f>
        <v>196629.56999999998</v>
      </c>
    </row>
    <row r="21" spans="1:7" s="46" customFormat="1" ht="12" x14ac:dyDescent="0.2">
      <c r="A21" s="187">
        <v>5520</v>
      </c>
      <c r="B21" s="279" t="s">
        <v>65</v>
      </c>
      <c r="C21" s="280"/>
      <c r="D21" s="280"/>
      <c r="E21" s="281"/>
      <c r="F21" s="185"/>
      <c r="G21" s="186"/>
    </row>
    <row r="22" spans="1:7" s="46" customFormat="1" ht="12" x14ac:dyDescent="0.2">
      <c r="A22" s="187">
        <v>5521</v>
      </c>
      <c r="B22" s="279" t="s">
        <v>134</v>
      </c>
      <c r="C22" s="280"/>
      <c r="D22" s="280"/>
      <c r="E22" s="281"/>
      <c r="F22" s="185"/>
      <c r="G22" s="186"/>
    </row>
    <row r="23" spans="1:7" s="46" customFormat="1" ht="12" x14ac:dyDescent="0.2">
      <c r="A23" s="187">
        <v>5522</v>
      </c>
      <c r="B23" s="279" t="s">
        <v>135</v>
      </c>
      <c r="C23" s="280"/>
      <c r="D23" s="280"/>
      <c r="E23" s="281"/>
      <c r="F23" s="185"/>
      <c r="G23" s="186"/>
    </row>
    <row r="24" spans="1:7" s="46" customFormat="1" ht="12" x14ac:dyDescent="0.2">
      <c r="A24" s="187">
        <v>5530</v>
      </c>
      <c r="B24" s="279" t="s">
        <v>66</v>
      </c>
      <c r="C24" s="280"/>
      <c r="D24" s="280"/>
      <c r="E24" s="281"/>
      <c r="F24" s="185"/>
      <c r="G24" s="186"/>
    </row>
    <row r="25" spans="1:7" s="46" customFormat="1" ht="12" x14ac:dyDescent="0.2">
      <c r="A25" s="187">
        <v>5531</v>
      </c>
      <c r="B25" s="279" t="s">
        <v>136</v>
      </c>
      <c r="C25" s="280"/>
      <c r="D25" s="280"/>
      <c r="E25" s="281"/>
      <c r="F25" s="185"/>
      <c r="G25" s="186"/>
    </row>
    <row r="26" spans="1:7" s="46" customFormat="1" ht="12" x14ac:dyDescent="0.2">
      <c r="A26" s="187">
        <v>5532</v>
      </c>
      <c r="B26" s="279" t="s">
        <v>137</v>
      </c>
      <c r="C26" s="280"/>
      <c r="D26" s="280"/>
      <c r="E26" s="281"/>
      <c r="F26" s="185"/>
      <c r="G26" s="186"/>
    </row>
    <row r="27" spans="1:7" s="46" customFormat="1" ht="12" x14ac:dyDescent="0.2">
      <c r="A27" s="187">
        <v>5533</v>
      </c>
      <c r="B27" s="279" t="s">
        <v>138</v>
      </c>
      <c r="C27" s="280"/>
      <c r="D27" s="280"/>
      <c r="E27" s="281"/>
      <c r="F27" s="185"/>
      <c r="G27" s="186"/>
    </row>
    <row r="28" spans="1:7" s="46" customFormat="1" ht="12" x14ac:dyDescent="0.2">
      <c r="A28" s="187">
        <v>5534</v>
      </c>
      <c r="B28" s="279" t="s">
        <v>139</v>
      </c>
      <c r="C28" s="280"/>
      <c r="D28" s="280"/>
      <c r="E28" s="281"/>
      <c r="F28" s="185"/>
      <c r="G28" s="186"/>
    </row>
    <row r="29" spans="1:7" s="46" customFormat="1" ht="12" x14ac:dyDescent="0.2">
      <c r="A29" s="187">
        <v>5535</v>
      </c>
      <c r="B29" s="279" t="s">
        <v>140</v>
      </c>
      <c r="C29" s="280"/>
      <c r="D29" s="280"/>
      <c r="E29" s="281"/>
      <c r="F29" s="185"/>
      <c r="G29" s="186"/>
    </row>
    <row r="30" spans="1:7" s="46" customFormat="1" ht="12" x14ac:dyDescent="0.2">
      <c r="A30" s="187">
        <v>5540</v>
      </c>
      <c r="B30" s="279" t="s">
        <v>67</v>
      </c>
      <c r="C30" s="280"/>
      <c r="D30" s="280"/>
      <c r="E30" s="281"/>
      <c r="F30" s="185"/>
      <c r="G30" s="186"/>
    </row>
    <row r="31" spans="1:7" s="46" customFormat="1" ht="12" x14ac:dyDescent="0.2">
      <c r="A31" s="187">
        <v>5541</v>
      </c>
      <c r="B31" s="279" t="s">
        <v>67</v>
      </c>
      <c r="C31" s="280"/>
      <c r="D31" s="280"/>
      <c r="E31" s="281"/>
      <c r="F31" s="185"/>
      <c r="G31" s="186"/>
    </row>
    <row r="32" spans="1:7" s="46" customFormat="1" ht="12" x14ac:dyDescent="0.2">
      <c r="A32" s="187">
        <v>5550</v>
      </c>
      <c r="B32" s="282" t="s">
        <v>68</v>
      </c>
      <c r="C32" s="283"/>
      <c r="D32" s="283"/>
      <c r="E32" s="284"/>
      <c r="F32" s="185"/>
      <c r="G32" s="186"/>
    </row>
    <row r="33" spans="1:7" s="46" customFormat="1" ht="12" x14ac:dyDescent="0.2">
      <c r="A33" s="187">
        <v>5551</v>
      </c>
      <c r="B33" s="282" t="s">
        <v>68</v>
      </c>
      <c r="C33" s="283"/>
      <c r="D33" s="283"/>
      <c r="E33" s="284"/>
      <c r="F33" s="185"/>
      <c r="G33" s="186"/>
    </row>
    <row r="34" spans="1:7" s="46" customFormat="1" ht="12" x14ac:dyDescent="0.2">
      <c r="A34" s="187">
        <v>5590</v>
      </c>
      <c r="B34" s="282" t="s">
        <v>87</v>
      </c>
      <c r="C34" s="283"/>
      <c r="D34" s="283"/>
      <c r="E34" s="284"/>
      <c r="F34" s="185"/>
      <c r="G34" s="186"/>
    </row>
    <row r="35" spans="1:7" s="46" customFormat="1" ht="12" x14ac:dyDescent="0.2">
      <c r="A35" s="187">
        <v>5591</v>
      </c>
      <c r="B35" s="282" t="s">
        <v>141</v>
      </c>
      <c r="C35" s="283"/>
      <c r="D35" s="283"/>
      <c r="E35" s="284"/>
      <c r="F35" s="185"/>
      <c r="G35" s="186"/>
    </row>
    <row r="36" spans="1:7" s="46" customFormat="1" ht="12" x14ac:dyDescent="0.2">
      <c r="A36" s="187">
        <v>5592</v>
      </c>
      <c r="B36" s="282" t="s">
        <v>142</v>
      </c>
      <c r="C36" s="283"/>
      <c r="D36" s="283"/>
      <c r="E36" s="284"/>
      <c r="F36" s="185"/>
      <c r="G36" s="186"/>
    </row>
    <row r="37" spans="1:7" s="46" customFormat="1" ht="12" x14ac:dyDescent="0.2">
      <c r="A37" s="187">
        <v>5593</v>
      </c>
      <c r="B37" s="282" t="s">
        <v>143</v>
      </c>
      <c r="C37" s="283"/>
      <c r="D37" s="283"/>
      <c r="E37" s="284"/>
      <c r="F37" s="185"/>
      <c r="G37" s="186"/>
    </row>
    <row r="38" spans="1:7" s="46" customFormat="1" ht="12" x14ac:dyDescent="0.2">
      <c r="A38" s="187">
        <v>5594</v>
      </c>
      <c r="B38" s="282" t="s">
        <v>144</v>
      </c>
      <c r="C38" s="283"/>
      <c r="D38" s="283"/>
      <c r="E38" s="284"/>
      <c r="F38" s="185">
        <v>36297.440000000002</v>
      </c>
      <c r="G38" s="186">
        <f>+'EA-03 '!F108</f>
        <v>1904.83</v>
      </c>
    </row>
    <row r="39" spans="1:7" s="46" customFormat="1" ht="12" x14ac:dyDescent="0.2">
      <c r="A39" s="187">
        <v>5595</v>
      </c>
      <c r="B39" s="282" t="s">
        <v>145</v>
      </c>
      <c r="C39" s="283"/>
      <c r="D39" s="283"/>
      <c r="E39" s="284"/>
      <c r="F39" s="185"/>
      <c r="G39" s="186"/>
    </row>
    <row r="40" spans="1:7" s="46" customFormat="1" ht="12" x14ac:dyDescent="0.2">
      <c r="A40" s="187">
        <v>5596</v>
      </c>
      <c r="B40" s="282" t="s">
        <v>146</v>
      </c>
      <c r="C40" s="283"/>
      <c r="D40" s="283"/>
      <c r="E40" s="284"/>
      <c r="F40" s="185"/>
      <c r="G40" s="186"/>
    </row>
    <row r="41" spans="1:7" s="46" customFormat="1" ht="12" x14ac:dyDescent="0.2">
      <c r="A41" s="187">
        <v>5597</v>
      </c>
      <c r="B41" s="282" t="s">
        <v>147</v>
      </c>
      <c r="C41" s="283"/>
      <c r="D41" s="283"/>
      <c r="E41" s="284"/>
      <c r="F41" s="185"/>
      <c r="G41" s="186"/>
    </row>
    <row r="42" spans="1:7" s="46" customFormat="1" ht="12" x14ac:dyDescent="0.2">
      <c r="A42" s="187">
        <v>5599</v>
      </c>
      <c r="B42" s="282" t="s">
        <v>148</v>
      </c>
      <c r="C42" s="283"/>
      <c r="D42" s="283"/>
      <c r="E42" s="284"/>
      <c r="F42" s="185">
        <v>301939.89</v>
      </c>
      <c r="G42" s="186">
        <f>+'EA-03 '!F109</f>
        <v>7.0000000000000007E-2</v>
      </c>
    </row>
    <row r="43" spans="1:7" s="46" customFormat="1" ht="12" x14ac:dyDescent="0.2">
      <c r="A43" s="184">
        <v>5600</v>
      </c>
      <c r="B43" s="285" t="s">
        <v>149</v>
      </c>
      <c r="C43" s="286"/>
      <c r="D43" s="286"/>
      <c r="E43" s="287"/>
      <c r="F43" s="185"/>
      <c r="G43" s="186"/>
    </row>
    <row r="44" spans="1:7" s="46" customFormat="1" ht="12" x14ac:dyDescent="0.2">
      <c r="A44" s="187">
        <v>5610</v>
      </c>
      <c r="B44" s="282" t="s">
        <v>150</v>
      </c>
      <c r="C44" s="283"/>
      <c r="D44" s="283"/>
      <c r="E44" s="284"/>
      <c r="F44" s="185"/>
      <c r="G44" s="186"/>
    </row>
    <row r="45" spans="1:7" s="46" customFormat="1" ht="12" x14ac:dyDescent="0.2">
      <c r="A45" s="188">
        <v>5611</v>
      </c>
      <c r="B45" s="288" t="s">
        <v>151</v>
      </c>
      <c r="C45" s="289"/>
      <c r="D45" s="289"/>
      <c r="E45" s="290"/>
      <c r="F45" s="189"/>
      <c r="G45" s="190"/>
    </row>
    <row r="50" spans="1:6" s="46" customFormat="1" x14ac:dyDescent="0.2">
      <c r="A50" s="25"/>
      <c r="B50" s="25"/>
      <c r="C50" s="25"/>
      <c r="D50" s="25"/>
      <c r="E50" s="25"/>
      <c r="F50" s="23"/>
    </row>
    <row r="51" spans="1:6" s="46" customFormat="1" x14ac:dyDescent="0.2">
      <c r="A51" s="25"/>
      <c r="B51" s="25"/>
      <c r="C51" s="25"/>
      <c r="D51" s="25"/>
      <c r="E51" s="25"/>
      <c r="F51" s="23"/>
    </row>
  </sheetData>
  <mergeCells count="3">
    <mergeCell ref="A1:H1"/>
    <mergeCell ref="A2:H2"/>
    <mergeCell ref="A3:H3"/>
  </mergeCells>
  <dataValidations count="4">
    <dataValidation allowBlank="1" showInputMessage="1" showErrorMessage="1" prompt="Corresponde al nombre o descripción de la cuenta de acuerdo al Plan de Cuentas emitido por el CONAC." sqref="B10:E10"/>
    <dataValidation allowBlank="1" showInputMessage="1" showErrorMessage="1" prompt="Saldo al 31 de diciembre del año anterior del ejercio que se presenta." sqref="F10"/>
    <dataValidation allowBlank="1" showInputMessage="1" showErrorMessage="1" prompt="Corresponde al número de la cuenta de acuerdo al Plan de Cuentas emitido por el CONAC (DOF 23/12/2015)." sqref="A10"/>
    <dataValidation allowBlank="1" showInputMessage="1" showErrorMessage="1" prompt="Importe final del periodo que corresponde la información financiera trimestral que se presenta." sqref="G10"/>
  </dataValidation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ignoredErrors>
    <ignoredError sqref="G17 G19:G2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C6" sqref="C6"/>
    </sheetView>
  </sheetViews>
  <sheetFormatPr baseColWidth="10" defaultRowHeight="11.25" x14ac:dyDescent="0.2"/>
  <cols>
    <col min="1" max="1" width="15.5703125" style="39" customWidth="1"/>
    <col min="2" max="2" width="11.5703125" style="39" customWidth="1"/>
    <col min="3" max="3" width="13.140625" style="46" customWidth="1"/>
    <col min="4" max="4" width="12.28515625" style="46" customWidth="1"/>
    <col min="5" max="5" width="20.5703125" style="46" customWidth="1"/>
    <col min="6" max="6" width="25.85546875" style="46" customWidth="1"/>
    <col min="7" max="7" width="17.7109375" style="39" customWidth="1"/>
    <col min="8" max="8" width="13" style="39" bestFit="1" customWidth="1"/>
    <col min="9" max="16384" width="11.42578125" style="39"/>
  </cols>
  <sheetData>
    <row r="1" spans="1:8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</row>
    <row r="2" spans="1:8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</row>
    <row r="3" spans="1:8" s="46" customFormat="1" ht="12" x14ac:dyDescent="0.2">
      <c r="A3" s="365" t="str">
        <f>+'EFE-03'!A3:H3</f>
        <v>AL 30 DE SEPTIEMBRE DE 2017</v>
      </c>
      <c r="B3" s="365"/>
      <c r="C3" s="365"/>
      <c r="D3" s="365"/>
      <c r="E3" s="365"/>
      <c r="F3" s="365"/>
      <c r="G3" s="365"/>
      <c r="H3" s="365"/>
    </row>
    <row r="4" spans="1:8" s="46" customFormat="1" x14ac:dyDescent="0.2">
      <c r="A4" s="1"/>
      <c r="B4" s="1"/>
      <c r="C4" s="1"/>
      <c r="D4" s="1"/>
      <c r="E4" s="1"/>
      <c r="F4" s="2"/>
      <c r="G4" s="3"/>
      <c r="H4" s="4"/>
    </row>
    <row r="5" spans="1:8" s="46" customFormat="1" x14ac:dyDescent="0.2">
      <c r="A5" s="1"/>
      <c r="B5" s="1"/>
      <c r="C5" s="1"/>
      <c r="D5" s="1"/>
      <c r="E5" s="1"/>
      <c r="F5" s="2"/>
      <c r="G5" s="3"/>
      <c r="H5" s="4"/>
    </row>
    <row r="6" spans="1:8" s="46" customFormat="1" x14ac:dyDescent="0.2">
      <c r="A6" s="1"/>
      <c r="B6" s="1"/>
      <c r="C6" s="1"/>
      <c r="D6" s="1"/>
      <c r="E6" s="1"/>
      <c r="F6" s="2"/>
      <c r="G6" s="3"/>
      <c r="H6" s="4"/>
    </row>
    <row r="7" spans="1:8" s="46" customFormat="1" x14ac:dyDescent="0.2">
      <c r="A7" s="16"/>
    </row>
    <row r="8" spans="1:8" s="44" customFormat="1" x14ac:dyDescent="0.2">
      <c r="A8" s="16"/>
      <c r="C8" s="46"/>
      <c r="D8" s="46"/>
      <c r="E8" s="46"/>
      <c r="F8" s="46"/>
    </row>
    <row r="9" spans="1:8" x14ac:dyDescent="0.2">
      <c r="A9" s="16"/>
    </row>
    <row r="10" spans="1:8" ht="11.25" customHeight="1" x14ac:dyDescent="0.2">
      <c r="A10" s="249" t="s">
        <v>82</v>
      </c>
      <c r="B10" s="222"/>
      <c r="C10" s="222"/>
      <c r="D10" s="222"/>
      <c r="E10" s="250"/>
      <c r="F10" s="302"/>
      <c r="G10" s="191" t="s">
        <v>94</v>
      </c>
    </row>
    <row r="11" spans="1:8" ht="12" x14ac:dyDescent="0.2">
      <c r="A11" s="301"/>
      <c r="B11" s="301"/>
      <c r="C11" s="301"/>
      <c r="D11" s="301"/>
      <c r="E11" s="301"/>
      <c r="F11" s="301"/>
      <c r="G11" s="192"/>
    </row>
    <row r="12" spans="1:8" ht="15" customHeight="1" x14ac:dyDescent="0.2">
      <c r="A12" s="105" t="s">
        <v>1</v>
      </c>
      <c r="B12" s="228" t="s">
        <v>2</v>
      </c>
      <c r="C12" s="223"/>
      <c r="D12" s="223"/>
      <c r="E12" s="223"/>
      <c r="F12" s="210"/>
      <c r="G12" s="93" t="s">
        <v>8</v>
      </c>
    </row>
    <row r="13" spans="1:8" ht="15" customHeight="1" x14ac:dyDescent="0.2">
      <c r="A13" s="193">
        <v>900001</v>
      </c>
      <c r="B13" s="202" t="s">
        <v>70</v>
      </c>
      <c r="C13" s="291"/>
      <c r="D13" s="291"/>
      <c r="E13" s="291"/>
      <c r="F13" s="292"/>
      <c r="G13" s="194">
        <v>1265273308.78</v>
      </c>
      <c r="H13" s="7"/>
    </row>
    <row r="14" spans="1:8" ht="15" customHeight="1" x14ac:dyDescent="0.2">
      <c r="A14" s="193">
        <v>900002</v>
      </c>
      <c r="B14" s="202" t="s">
        <v>71</v>
      </c>
      <c r="C14" s="293"/>
      <c r="D14" s="293"/>
      <c r="E14" s="293"/>
      <c r="F14" s="294"/>
      <c r="G14" s="194">
        <f>SUM(G15:G19)</f>
        <v>221759.19</v>
      </c>
    </row>
    <row r="15" spans="1:8" ht="15" customHeight="1" x14ac:dyDescent="0.2">
      <c r="A15" s="49">
        <v>4320</v>
      </c>
      <c r="B15" s="295" t="s">
        <v>72</v>
      </c>
      <c r="C15" s="204"/>
      <c r="D15" s="204"/>
      <c r="E15" s="204"/>
      <c r="F15" s="296"/>
      <c r="G15" s="195"/>
    </row>
    <row r="16" spans="1:8" ht="15" customHeight="1" x14ac:dyDescent="0.2">
      <c r="A16" s="49">
        <v>4330</v>
      </c>
      <c r="B16" s="295" t="s">
        <v>73</v>
      </c>
      <c r="C16" s="204"/>
      <c r="D16" s="204"/>
      <c r="E16" s="204"/>
      <c r="F16" s="296"/>
      <c r="G16" s="195"/>
    </row>
    <row r="17" spans="1:8" ht="15" customHeight="1" x14ac:dyDescent="0.2">
      <c r="A17" s="49">
        <v>4340</v>
      </c>
      <c r="B17" s="295" t="s">
        <v>74</v>
      </c>
      <c r="C17" s="204"/>
      <c r="D17" s="204"/>
      <c r="E17" s="204"/>
      <c r="F17" s="296"/>
      <c r="G17" s="195"/>
    </row>
    <row r="18" spans="1:8" ht="15" customHeight="1" x14ac:dyDescent="0.2">
      <c r="A18" s="49">
        <v>4399</v>
      </c>
      <c r="B18" s="295" t="s">
        <v>75</v>
      </c>
      <c r="C18" s="204"/>
      <c r="D18" s="204"/>
      <c r="E18" s="204"/>
      <c r="F18" s="296"/>
      <c r="G18" s="195"/>
    </row>
    <row r="19" spans="1:8" ht="15" customHeight="1" x14ac:dyDescent="0.2">
      <c r="A19" s="196">
        <v>4400</v>
      </c>
      <c r="B19" s="295" t="s">
        <v>76</v>
      </c>
      <c r="C19" s="204"/>
      <c r="D19" s="204"/>
      <c r="E19" s="204"/>
      <c r="F19" s="296"/>
      <c r="G19" s="195">
        <v>221759.19</v>
      </c>
      <c r="H19" s="7"/>
    </row>
    <row r="20" spans="1:8" ht="15" customHeight="1" x14ac:dyDescent="0.2">
      <c r="A20" s="193">
        <v>900003</v>
      </c>
      <c r="B20" s="202" t="s">
        <v>77</v>
      </c>
      <c r="C20" s="293"/>
      <c r="D20" s="293"/>
      <c r="E20" s="293"/>
      <c r="F20" s="294"/>
      <c r="G20" s="194">
        <f>SUM(G21:G24)</f>
        <v>64837487.170000002</v>
      </c>
      <c r="H20" s="7"/>
    </row>
    <row r="21" spans="1:8" ht="15" customHeight="1" x14ac:dyDescent="0.2">
      <c r="A21" s="56">
        <v>52</v>
      </c>
      <c r="B21" s="295" t="s">
        <v>78</v>
      </c>
      <c r="C21" s="204"/>
      <c r="D21" s="204"/>
      <c r="E21" s="204"/>
      <c r="F21" s="296"/>
      <c r="G21" s="195"/>
    </row>
    <row r="22" spans="1:8" ht="15" customHeight="1" x14ac:dyDescent="0.2">
      <c r="A22" s="56">
        <v>62</v>
      </c>
      <c r="B22" s="295" t="s">
        <v>79</v>
      </c>
      <c r="C22" s="204"/>
      <c r="D22" s="204"/>
      <c r="E22" s="204"/>
      <c r="F22" s="296"/>
      <c r="G22" s="195"/>
    </row>
    <row r="23" spans="1:8" ht="15" customHeight="1" x14ac:dyDescent="0.2">
      <c r="A23" s="197" t="s">
        <v>90</v>
      </c>
      <c r="B23" s="295" t="s">
        <v>80</v>
      </c>
      <c r="C23" s="204"/>
      <c r="D23" s="204"/>
      <c r="E23" s="204"/>
      <c r="F23" s="296"/>
      <c r="G23" s="195"/>
    </row>
    <row r="24" spans="1:8" ht="15" customHeight="1" x14ac:dyDescent="0.2">
      <c r="A24" s="196">
        <v>4500</v>
      </c>
      <c r="B24" s="295" t="s">
        <v>85</v>
      </c>
      <c r="C24" s="297"/>
      <c r="D24" s="297"/>
      <c r="E24" s="297"/>
      <c r="F24" s="298"/>
      <c r="G24" s="195">
        <v>64837487.170000002</v>
      </c>
    </row>
    <row r="25" spans="1:8" ht="12" x14ac:dyDescent="0.2">
      <c r="A25" s="317">
        <v>900004</v>
      </c>
      <c r="B25" s="206" t="s">
        <v>81</v>
      </c>
      <c r="C25" s="299"/>
      <c r="D25" s="299"/>
      <c r="E25" s="299"/>
      <c r="F25" s="300"/>
      <c r="G25" s="198">
        <f>+G13+G14-G20</f>
        <v>1200657580.8</v>
      </c>
    </row>
    <row r="26" spans="1:8" x14ac:dyDescent="0.2">
      <c r="G26" s="363">
        <f>+'EA-01-02'!G26+'EA-01-02'!G39+'EA-01-02'!F48</f>
        <v>-1200657580.8</v>
      </c>
    </row>
    <row r="27" spans="1:8" x14ac:dyDescent="0.2">
      <c r="G27" s="336">
        <f>+G25+G26</f>
        <v>0</v>
      </c>
    </row>
  </sheetData>
  <mergeCells count="3">
    <mergeCell ref="A1:H1"/>
    <mergeCell ref="A2:H2"/>
    <mergeCell ref="A3:H3"/>
  </mergeCells>
  <dataValidations count="3">
    <dataValidation allowBlank="1" showInputMessage="1" showErrorMessage="1" prompt="Corresponde al nombre o descripción de la cuenta de acuerdo al Plan de Cuentas emitido por el CONAC." sqref="B12:F12"/>
    <dataValidation allowBlank="1" showInputMessage="1" showErrorMessage="1" prompt="Corresponde al número de la cuenta de acuerdo al Plan de Cuentas emitido por el CONAC (DOF 23/12/2015). y Clasificador por Rubros de Ingreso. (DOF-2-ene-13)." sqref="A12"/>
    <dataValidation allowBlank="1" showInputMessage="1" showErrorMessage="1" prompt="Saldo final de la Información Financiera Trimestral que se presenta (trimestral: 1er, 2do, 3ro. o 4to.)." sqref="G12"/>
  </dataValidations>
  <printOptions horizontalCentered="1"/>
  <pageMargins left="0.9055118110236221" right="0.70866141732283472" top="0.74803149606299213" bottom="0.74803149606299213" header="0.31496062992125984" footer="0.31496062992125984"/>
  <pageSetup scale="92" orientation="landscape" r:id="rId1"/>
  <ignoredErrors>
    <ignoredError sqref="A23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workbookViewId="0">
      <selection activeCell="A46" sqref="A46:XFD49"/>
    </sheetView>
  </sheetViews>
  <sheetFormatPr baseColWidth="10" defaultRowHeight="11.25" x14ac:dyDescent="0.2"/>
  <cols>
    <col min="1" max="1" width="16.5703125" style="39" customWidth="1"/>
    <col min="2" max="2" width="9" style="25" customWidth="1"/>
    <col min="3" max="3" width="10.5703125" style="46" customWidth="1"/>
    <col min="4" max="4" width="14.85546875" style="46" customWidth="1"/>
    <col min="5" max="5" width="20.42578125" style="46" bestFit="1" customWidth="1"/>
    <col min="6" max="6" width="26.140625" style="46" customWidth="1"/>
    <col min="7" max="7" width="17.7109375" style="7" customWidth="1"/>
    <col min="8" max="8" width="5.85546875" style="39" customWidth="1"/>
    <col min="9" max="16384" width="11.42578125" style="39"/>
  </cols>
  <sheetData>
    <row r="1" spans="1:8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</row>
    <row r="2" spans="1:8" s="46" customFormat="1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</row>
    <row r="3" spans="1:8" s="46" customFormat="1" ht="12" x14ac:dyDescent="0.2">
      <c r="A3" s="365" t="str">
        <f>+Conciliacion_Ig!A3</f>
        <v>AL 30 DE SEPTIEMBRE DE 2017</v>
      </c>
      <c r="B3" s="365"/>
      <c r="C3" s="365"/>
      <c r="D3" s="365"/>
      <c r="E3" s="365"/>
      <c r="F3" s="365"/>
      <c r="G3" s="365"/>
      <c r="H3" s="365"/>
    </row>
    <row r="4" spans="1:8" s="46" customFormat="1" x14ac:dyDescent="0.2">
      <c r="A4" s="1"/>
      <c r="B4" s="1"/>
      <c r="C4" s="1"/>
      <c r="D4" s="1"/>
      <c r="E4" s="1"/>
      <c r="F4" s="2"/>
      <c r="G4" s="3"/>
      <c r="H4" s="4"/>
    </row>
    <row r="5" spans="1:8" s="46" customFormat="1" x14ac:dyDescent="0.2">
      <c r="A5" s="1"/>
      <c r="B5" s="1"/>
      <c r="C5" s="1"/>
      <c r="D5" s="1"/>
      <c r="E5" s="1"/>
      <c r="F5" s="2"/>
      <c r="G5" s="3"/>
      <c r="H5" s="4"/>
    </row>
    <row r="6" spans="1:8" s="46" customFormat="1" x14ac:dyDescent="0.2">
      <c r="A6" s="1"/>
      <c r="B6" s="1"/>
      <c r="C6" s="1"/>
      <c r="D6" s="1"/>
      <c r="E6" s="1"/>
      <c r="F6" s="2"/>
      <c r="G6" s="3"/>
      <c r="H6" s="4"/>
    </row>
    <row r="7" spans="1:8" x14ac:dyDescent="0.2">
      <c r="A7" s="16"/>
    </row>
    <row r="8" spans="1:8" s="44" customFormat="1" x14ac:dyDescent="0.2">
      <c r="A8" s="16"/>
      <c r="B8" s="25"/>
      <c r="C8" s="46"/>
      <c r="D8" s="46"/>
      <c r="E8" s="46"/>
      <c r="F8" s="46"/>
      <c r="G8" s="7"/>
    </row>
    <row r="9" spans="1:8" x14ac:dyDescent="0.2">
      <c r="A9" s="16"/>
    </row>
    <row r="10" spans="1:8" ht="11.25" customHeight="1" x14ac:dyDescent="0.2">
      <c r="A10" s="249" t="s">
        <v>83</v>
      </c>
      <c r="B10" s="222"/>
      <c r="C10" s="222"/>
      <c r="D10" s="222"/>
      <c r="E10" s="250"/>
      <c r="F10" s="302"/>
      <c r="G10" s="199" t="s">
        <v>95</v>
      </c>
    </row>
    <row r="11" spans="1:8" ht="11.25" customHeight="1" x14ac:dyDescent="0.2">
      <c r="A11" s="301"/>
      <c r="B11" s="304"/>
      <c r="C11" s="303"/>
      <c r="D11" s="303"/>
      <c r="E11" s="303"/>
      <c r="F11" s="303"/>
      <c r="G11" s="200"/>
    </row>
    <row r="12" spans="1:8" ht="15" customHeight="1" x14ac:dyDescent="0.2">
      <c r="A12" s="105" t="s">
        <v>1</v>
      </c>
      <c r="B12" s="228" t="s">
        <v>2</v>
      </c>
      <c r="C12" s="223"/>
      <c r="D12" s="223"/>
      <c r="E12" s="223"/>
      <c r="F12" s="210"/>
      <c r="G12" s="93" t="s">
        <v>8</v>
      </c>
    </row>
    <row r="13" spans="1:8" ht="12" x14ac:dyDescent="0.2">
      <c r="A13" s="201">
        <v>900001</v>
      </c>
      <c r="B13" s="202" t="s">
        <v>47</v>
      </c>
      <c r="C13" s="291"/>
      <c r="D13" s="291"/>
      <c r="E13" s="291"/>
      <c r="F13" s="292"/>
      <c r="G13" s="347">
        <v>997643356.63</v>
      </c>
    </row>
    <row r="14" spans="1:8" ht="12" x14ac:dyDescent="0.2">
      <c r="A14" s="201">
        <v>900002</v>
      </c>
      <c r="B14" s="202" t="s">
        <v>48</v>
      </c>
      <c r="C14" s="291"/>
      <c r="D14" s="291"/>
      <c r="E14" s="291"/>
      <c r="F14" s="292"/>
      <c r="G14" s="203">
        <f>SUM(G15:G31)</f>
        <v>72952112.590000004</v>
      </c>
    </row>
    <row r="15" spans="1:8" ht="12" x14ac:dyDescent="0.2">
      <c r="A15" s="49">
        <v>5100</v>
      </c>
      <c r="B15" s="295" t="s">
        <v>49</v>
      </c>
      <c r="C15" s="204"/>
      <c r="D15" s="204"/>
      <c r="E15" s="204"/>
      <c r="F15" s="296"/>
      <c r="G15" s="205">
        <v>23347197.850000001</v>
      </c>
    </row>
    <row r="16" spans="1:8" ht="12" x14ac:dyDescent="0.2">
      <c r="A16" s="49">
        <v>5200</v>
      </c>
      <c r="B16" s="295" t="s">
        <v>50</v>
      </c>
      <c r="C16" s="204"/>
      <c r="D16" s="204"/>
      <c r="E16" s="204"/>
      <c r="F16" s="296"/>
      <c r="G16" s="205">
        <v>29990</v>
      </c>
    </row>
    <row r="17" spans="1:7" ht="12" x14ac:dyDescent="0.2">
      <c r="A17" s="49">
        <v>5300</v>
      </c>
      <c r="B17" s="295" t="s">
        <v>51</v>
      </c>
      <c r="C17" s="204"/>
      <c r="D17" s="204"/>
      <c r="E17" s="204"/>
      <c r="F17" s="296"/>
      <c r="G17" s="205">
        <v>125580</v>
      </c>
    </row>
    <row r="18" spans="1:7" ht="12" x14ac:dyDescent="0.2">
      <c r="A18" s="49">
        <v>5400</v>
      </c>
      <c r="B18" s="295" t="s">
        <v>52</v>
      </c>
      <c r="C18" s="204"/>
      <c r="D18" s="204"/>
      <c r="E18" s="204"/>
      <c r="F18" s="296"/>
      <c r="G18" s="205">
        <v>2093417.78</v>
      </c>
    </row>
    <row r="19" spans="1:7" ht="12" x14ac:dyDescent="0.2">
      <c r="A19" s="49">
        <v>5500</v>
      </c>
      <c r="B19" s="295" t="s">
        <v>53</v>
      </c>
      <c r="C19" s="204"/>
      <c r="D19" s="204"/>
      <c r="E19" s="204"/>
      <c r="F19" s="296"/>
      <c r="G19" s="205">
        <v>0</v>
      </c>
    </row>
    <row r="20" spans="1:7" ht="12" x14ac:dyDescent="0.2">
      <c r="A20" s="49">
        <v>5600</v>
      </c>
      <c r="B20" s="295" t="s">
        <v>54</v>
      </c>
      <c r="C20" s="204"/>
      <c r="D20" s="204"/>
      <c r="E20" s="204"/>
      <c r="F20" s="296"/>
      <c r="G20" s="205">
        <v>582686.09</v>
      </c>
    </row>
    <row r="21" spans="1:7" ht="12" x14ac:dyDescent="0.2">
      <c r="A21" s="49">
        <v>5700</v>
      </c>
      <c r="B21" s="295" t="s">
        <v>55</v>
      </c>
      <c r="C21" s="204"/>
      <c r="D21" s="204"/>
      <c r="E21" s="204"/>
      <c r="F21" s="296"/>
      <c r="G21" s="205">
        <v>0</v>
      </c>
    </row>
    <row r="22" spans="1:7" ht="12" x14ac:dyDescent="0.2">
      <c r="A22" s="49" t="s">
        <v>93</v>
      </c>
      <c r="B22" s="295" t="s">
        <v>56</v>
      </c>
      <c r="C22" s="204"/>
      <c r="D22" s="204"/>
      <c r="E22" s="204"/>
      <c r="F22" s="296"/>
      <c r="G22" s="205">
        <v>250000</v>
      </c>
    </row>
    <row r="23" spans="1:7" ht="12" x14ac:dyDescent="0.2">
      <c r="A23" s="49">
        <v>5900</v>
      </c>
      <c r="B23" s="295" t="s">
        <v>57</v>
      </c>
      <c r="C23" s="204"/>
      <c r="D23" s="204"/>
      <c r="E23" s="204"/>
      <c r="F23" s="296"/>
      <c r="G23" s="205">
        <v>897227.24</v>
      </c>
    </row>
    <row r="24" spans="1:7" ht="12" x14ac:dyDescent="0.2">
      <c r="A24" s="56">
        <v>6200</v>
      </c>
      <c r="B24" s="295" t="s">
        <v>58</v>
      </c>
      <c r="C24" s="204"/>
      <c r="D24" s="204"/>
      <c r="E24" s="204"/>
      <c r="F24" s="296"/>
      <c r="G24" s="205">
        <v>45493248.649999999</v>
      </c>
    </row>
    <row r="25" spans="1:7" ht="12" x14ac:dyDescent="0.2">
      <c r="A25" s="56">
        <v>7200</v>
      </c>
      <c r="B25" s="295" t="s">
        <v>59</v>
      </c>
      <c r="C25" s="204"/>
      <c r="D25" s="204"/>
      <c r="E25" s="204"/>
      <c r="F25" s="296"/>
      <c r="G25" s="205">
        <v>0</v>
      </c>
    </row>
    <row r="26" spans="1:7" ht="12" x14ac:dyDescent="0.2">
      <c r="A26" s="56">
        <v>7300</v>
      </c>
      <c r="B26" s="295" t="s">
        <v>60</v>
      </c>
      <c r="C26" s="204"/>
      <c r="D26" s="204"/>
      <c r="E26" s="204"/>
      <c r="F26" s="296"/>
      <c r="G26" s="205">
        <v>0</v>
      </c>
    </row>
    <row r="27" spans="1:7" ht="12" x14ac:dyDescent="0.2">
      <c r="A27" s="56">
        <v>7500</v>
      </c>
      <c r="B27" s="295" t="s">
        <v>61</v>
      </c>
      <c r="C27" s="204"/>
      <c r="D27" s="204"/>
      <c r="E27" s="204"/>
      <c r="F27" s="296"/>
      <c r="G27" s="205">
        <v>0</v>
      </c>
    </row>
    <row r="28" spans="1:7" ht="12" x14ac:dyDescent="0.2">
      <c r="A28" s="56">
        <v>7900</v>
      </c>
      <c r="B28" s="295" t="s">
        <v>62</v>
      </c>
      <c r="C28" s="204"/>
      <c r="D28" s="204"/>
      <c r="E28" s="204"/>
      <c r="F28" s="296"/>
      <c r="G28" s="205">
        <v>0</v>
      </c>
    </row>
    <row r="29" spans="1:7" ht="12" x14ac:dyDescent="0.2">
      <c r="A29" s="56">
        <v>9100</v>
      </c>
      <c r="B29" s="295" t="s">
        <v>84</v>
      </c>
      <c r="C29" s="204"/>
      <c r="D29" s="204"/>
      <c r="E29" s="204"/>
      <c r="F29" s="296"/>
      <c r="G29" s="205">
        <v>0</v>
      </c>
    </row>
    <row r="30" spans="1:7" ht="12" x14ac:dyDescent="0.2">
      <c r="A30" s="56">
        <v>9900</v>
      </c>
      <c r="B30" s="295" t="s">
        <v>63</v>
      </c>
      <c r="C30" s="204"/>
      <c r="D30" s="204"/>
      <c r="E30" s="204"/>
      <c r="F30" s="296"/>
      <c r="G30" s="205">
        <v>0</v>
      </c>
    </row>
    <row r="31" spans="1:7" ht="12" x14ac:dyDescent="0.2">
      <c r="A31" s="56">
        <v>7400</v>
      </c>
      <c r="B31" s="295" t="s">
        <v>86</v>
      </c>
      <c r="C31" s="297"/>
      <c r="D31" s="297"/>
      <c r="E31" s="297"/>
      <c r="F31" s="298"/>
      <c r="G31" s="205">
        <v>132764.97999999835</v>
      </c>
    </row>
    <row r="32" spans="1:7" ht="12" x14ac:dyDescent="0.2">
      <c r="A32" s="201">
        <v>900003</v>
      </c>
      <c r="B32" s="202" t="s">
        <v>89</v>
      </c>
      <c r="C32" s="291"/>
      <c r="D32" s="291"/>
      <c r="E32" s="291"/>
      <c r="F32" s="292"/>
      <c r="G32" s="203">
        <f>SUM(G33:G39)</f>
        <v>84464886.850000009</v>
      </c>
    </row>
    <row r="33" spans="1:9" ht="12" x14ac:dyDescent="0.2">
      <c r="A33" s="49">
        <v>5510</v>
      </c>
      <c r="B33" s="295" t="s">
        <v>64</v>
      </c>
      <c r="C33" s="204"/>
      <c r="D33" s="204"/>
      <c r="E33" s="204"/>
      <c r="F33" s="296"/>
      <c r="G33" s="205">
        <f>SUM('EFE-03'!G15:G20)</f>
        <v>84033572.049999997</v>
      </c>
      <c r="H33" s="7"/>
    </row>
    <row r="34" spans="1:9" ht="12" x14ac:dyDescent="0.2">
      <c r="A34" s="49">
        <v>5520</v>
      </c>
      <c r="B34" s="295" t="s">
        <v>65</v>
      </c>
      <c r="C34" s="204"/>
      <c r="D34" s="204"/>
      <c r="E34" s="204"/>
      <c r="F34" s="296"/>
      <c r="G34" s="205">
        <v>0</v>
      </c>
    </row>
    <row r="35" spans="1:9" ht="12" x14ac:dyDescent="0.2">
      <c r="A35" s="49">
        <v>5530</v>
      </c>
      <c r="B35" s="295" t="s">
        <v>66</v>
      </c>
      <c r="C35" s="204"/>
      <c r="D35" s="204"/>
      <c r="E35" s="204"/>
      <c r="F35" s="296"/>
      <c r="G35" s="205">
        <v>0</v>
      </c>
      <c r="I35" s="7"/>
    </row>
    <row r="36" spans="1:9" ht="12" x14ac:dyDescent="0.2">
      <c r="A36" s="49">
        <v>5540</v>
      </c>
      <c r="B36" s="295" t="s">
        <v>67</v>
      </c>
      <c r="C36" s="204"/>
      <c r="D36" s="204"/>
      <c r="E36" s="204"/>
      <c r="F36" s="296"/>
      <c r="G36" s="205">
        <v>0</v>
      </c>
    </row>
    <row r="37" spans="1:9" ht="12" x14ac:dyDescent="0.2">
      <c r="A37" s="49">
        <v>5550</v>
      </c>
      <c r="B37" s="295" t="s">
        <v>68</v>
      </c>
      <c r="C37" s="204"/>
      <c r="D37" s="204"/>
      <c r="E37" s="204"/>
      <c r="F37" s="296"/>
      <c r="G37" s="205">
        <v>0</v>
      </c>
    </row>
    <row r="38" spans="1:9" ht="12" x14ac:dyDescent="0.2">
      <c r="A38" s="49">
        <v>5590</v>
      </c>
      <c r="B38" s="295" t="s">
        <v>87</v>
      </c>
      <c r="C38" s="204"/>
      <c r="D38" s="204"/>
      <c r="E38" s="204"/>
      <c r="F38" s="296"/>
      <c r="G38" s="205">
        <f>+'EFE-03'!G38+'EFE-03'!G42</f>
        <v>1904.8999999999999</v>
      </c>
    </row>
    <row r="39" spans="1:9" ht="12" x14ac:dyDescent="0.2">
      <c r="A39" s="49">
        <v>5600</v>
      </c>
      <c r="B39" s="295" t="s">
        <v>88</v>
      </c>
      <c r="C39" s="297"/>
      <c r="D39" s="297"/>
      <c r="E39" s="297"/>
      <c r="F39" s="298"/>
      <c r="G39" s="205">
        <v>429409.89999999944</v>
      </c>
    </row>
    <row r="40" spans="1:9" ht="12" x14ac:dyDescent="0.2">
      <c r="A40" s="316">
        <v>900004</v>
      </c>
      <c r="B40" s="206" t="s">
        <v>69</v>
      </c>
      <c r="C40" s="299"/>
      <c r="D40" s="299"/>
      <c r="E40" s="299"/>
      <c r="F40" s="300"/>
      <c r="G40" s="207">
        <f>+G13-G14+G32</f>
        <v>1009156130.89</v>
      </c>
    </row>
    <row r="41" spans="1:9" x14ac:dyDescent="0.2">
      <c r="G41" s="336">
        <f>+'EA-03 '!F110</f>
        <v>1009156130.8899999</v>
      </c>
    </row>
    <row r="42" spans="1:9" x14ac:dyDescent="0.2">
      <c r="G42" s="336">
        <f>+G40-G41</f>
        <v>0</v>
      </c>
    </row>
  </sheetData>
  <protectedRanges>
    <protectedRange sqref="G13" name="Rango1_2_2_1"/>
  </protectedRanges>
  <mergeCells count="3">
    <mergeCell ref="A1:H1"/>
    <mergeCell ref="A2:H2"/>
    <mergeCell ref="A3:H3"/>
  </mergeCells>
  <dataValidations count="3">
    <dataValidation allowBlank="1" showInputMessage="1" showErrorMessage="1" prompt="Corresponde al nombre o descripción de la cuenta de acuerdo al Plan de Cuentas emitido por el CONAC." sqref="B12:F12"/>
    <dataValidation allowBlank="1" showInputMessage="1" showErrorMessage="1" prompt="Corresponde al número de la cuenta de acuerdo al Plan de Cuentas emitido por el CONAC (DOF 23/12/2015). y Clasificador por objeto del gasto (DOF-22-dic-14)." sqref="A12"/>
    <dataValidation allowBlank="1" showInputMessage="1" showErrorMessage="1" prompt="Saldo final de la Información Financiera Trimestral que se presenta (trimestral: 1er, 2do, 3ro. o 4to.)." sqref="G12"/>
  </dataValidations>
  <printOptions horizontalCentered="1"/>
  <pageMargins left="0.9055118110236221" right="0.51181102362204722" top="0.35433070866141736" bottom="0.35433070866141736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zoomScaleNormal="100" zoomScaleSheetLayoutView="90" workbookViewId="0">
      <selection activeCell="C4" sqref="C4"/>
    </sheetView>
  </sheetViews>
  <sheetFormatPr baseColWidth="10" defaultRowHeight="11.25" x14ac:dyDescent="0.2"/>
  <cols>
    <col min="1" max="1" width="14.140625" style="10" customWidth="1"/>
    <col min="2" max="4" width="15.7109375" style="10" customWidth="1"/>
    <col min="5" max="5" width="20" style="11" customWidth="1"/>
    <col min="6" max="6" width="31.85546875" style="29" bestFit="1" customWidth="1"/>
    <col min="7" max="7" width="17.7109375" style="29" customWidth="1"/>
    <col min="8" max="8" width="8" style="10" customWidth="1"/>
    <col min="9" max="16384" width="11.42578125" style="10"/>
  </cols>
  <sheetData>
    <row r="1" spans="1:8" s="6" customFormat="1" ht="18" x14ac:dyDescent="0.25">
      <c r="A1" s="364" t="s">
        <v>288</v>
      </c>
      <c r="B1" s="364"/>
      <c r="C1" s="364"/>
      <c r="D1" s="364"/>
      <c r="E1" s="364"/>
      <c r="F1" s="364"/>
      <c r="G1" s="364"/>
      <c r="H1" s="68"/>
    </row>
    <row r="2" spans="1:8" s="46" customFormat="1" ht="12" x14ac:dyDescent="0.2">
      <c r="A2" s="365" t="s">
        <v>289</v>
      </c>
      <c r="B2" s="365"/>
      <c r="C2" s="365"/>
      <c r="D2" s="365"/>
      <c r="E2" s="365"/>
      <c r="F2" s="365"/>
      <c r="G2" s="365"/>
      <c r="H2" s="69"/>
    </row>
    <row r="3" spans="1:8" s="46" customFormat="1" ht="12" x14ac:dyDescent="0.2">
      <c r="A3" s="365" t="s">
        <v>331</v>
      </c>
      <c r="B3" s="365"/>
      <c r="C3" s="365"/>
      <c r="D3" s="365"/>
      <c r="E3" s="365"/>
      <c r="F3" s="365"/>
      <c r="G3" s="365"/>
      <c r="H3" s="69"/>
    </row>
    <row r="4" spans="1:8" s="46" customFormat="1" x14ac:dyDescent="0.2">
      <c r="A4" s="1"/>
      <c r="B4" s="1"/>
      <c r="C4" s="1"/>
      <c r="D4" s="1"/>
      <c r="E4" s="2"/>
      <c r="F4" s="3"/>
      <c r="G4" s="4"/>
      <c r="H4" s="5"/>
    </row>
    <row r="5" spans="1:8" s="46" customFormat="1" x14ac:dyDescent="0.2">
      <c r="A5" s="1"/>
      <c r="B5" s="1"/>
      <c r="C5" s="1"/>
      <c r="D5" s="1"/>
      <c r="E5" s="2"/>
      <c r="F5" s="3"/>
      <c r="G5" s="4"/>
      <c r="H5" s="5"/>
    </row>
    <row r="6" spans="1:8" s="46" customFormat="1" x14ac:dyDescent="0.2">
      <c r="A6" s="1"/>
      <c r="B6" s="1"/>
      <c r="C6" s="1"/>
      <c r="D6" s="1"/>
      <c r="E6" s="2"/>
      <c r="F6" s="3"/>
      <c r="G6" s="4"/>
      <c r="H6" s="5"/>
    </row>
    <row r="7" spans="1:8" s="6" customFormat="1" x14ac:dyDescent="0.2">
      <c r="A7" s="1"/>
      <c r="B7" s="1"/>
      <c r="C7" s="1"/>
      <c r="D7" s="1"/>
      <c r="E7" s="2"/>
      <c r="F7" s="3"/>
      <c r="G7" s="4"/>
    </row>
    <row r="8" spans="1:8" s="6" customFormat="1" x14ac:dyDescent="0.2">
      <c r="C8" s="46"/>
      <c r="D8" s="46"/>
      <c r="E8" s="7"/>
      <c r="F8" s="3"/>
      <c r="G8" s="4"/>
    </row>
    <row r="9" spans="1:8" s="6" customFormat="1" x14ac:dyDescent="0.2">
      <c r="C9" s="46"/>
      <c r="D9" s="46"/>
      <c r="E9" s="7"/>
      <c r="F9" s="3"/>
      <c r="G9" s="4"/>
    </row>
    <row r="10" spans="1:8" s="6" customFormat="1" ht="11.25" customHeight="1" x14ac:dyDescent="0.2">
      <c r="A10" s="70" t="s">
        <v>40</v>
      </c>
      <c r="B10" s="71"/>
      <c r="C10" s="72"/>
      <c r="D10" s="15"/>
      <c r="E10" s="7"/>
      <c r="F10" s="2"/>
      <c r="G10" s="79" t="s">
        <v>0</v>
      </c>
    </row>
    <row r="11" spans="1:8" s="6" customFormat="1" x14ac:dyDescent="0.2">
      <c r="A11" s="8"/>
      <c r="B11" s="8"/>
      <c r="C11" s="8"/>
      <c r="D11" s="8"/>
      <c r="E11" s="9"/>
      <c r="F11" s="1"/>
      <c r="G11" s="2"/>
      <c r="H11" s="1"/>
    </row>
    <row r="12" spans="1:8" ht="15" customHeight="1" x14ac:dyDescent="0.2">
      <c r="A12" s="73" t="s">
        <v>1</v>
      </c>
      <c r="B12" s="74" t="s">
        <v>2</v>
      </c>
      <c r="C12" s="75"/>
      <c r="D12" s="76"/>
      <c r="E12" s="77" t="s">
        <v>3</v>
      </c>
      <c r="F12" s="78" t="s">
        <v>4</v>
      </c>
      <c r="G12" s="77" t="s">
        <v>5</v>
      </c>
    </row>
    <row r="13" spans="1:8" ht="20.100000000000001" customHeight="1" x14ac:dyDescent="0.2">
      <c r="A13" s="49" t="str">
        <f t="shared" ref="A13:A18" si="0">MID(B13,1,13)</f>
        <v xml:space="preserve">   1114000100</v>
      </c>
      <c r="B13" s="65" t="s">
        <v>158</v>
      </c>
      <c r="C13" s="66"/>
      <c r="D13" s="67"/>
      <c r="E13" s="51">
        <v>123221389.95999999</v>
      </c>
      <c r="F13" s="52" t="s">
        <v>164</v>
      </c>
      <c r="G13" s="51">
        <f>+E13</f>
        <v>123221389.95999999</v>
      </c>
    </row>
    <row r="14" spans="1:8" ht="20.100000000000001" customHeight="1" x14ac:dyDescent="0.2">
      <c r="A14" s="49" t="str">
        <f t="shared" si="0"/>
        <v xml:space="preserve">   1114000200</v>
      </c>
      <c r="B14" s="65" t="s">
        <v>159</v>
      </c>
      <c r="C14" s="66"/>
      <c r="D14" s="67"/>
      <c r="E14" s="51">
        <v>103400000</v>
      </c>
      <c r="F14" s="52" t="s">
        <v>165</v>
      </c>
      <c r="G14" s="51">
        <f t="shared" ref="G14:G18" si="1">+E14</f>
        <v>103400000</v>
      </c>
    </row>
    <row r="15" spans="1:8" ht="20.100000000000001" customHeight="1" x14ac:dyDescent="0.2">
      <c r="A15" s="49" t="str">
        <f t="shared" si="0"/>
        <v xml:space="preserve">   1114000300</v>
      </c>
      <c r="B15" s="65" t="s">
        <v>160</v>
      </c>
      <c r="C15" s="66"/>
      <c r="D15" s="67"/>
      <c r="E15" s="51">
        <v>84172395.829999998</v>
      </c>
      <c r="F15" s="52" t="s">
        <v>165</v>
      </c>
      <c r="G15" s="51">
        <f t="shared" si="1"/>
        <v>84172395.829999998</v>
      </c>
    </row>
    <row r="16" spans="1:8" ht="20.100000000000001" customHeight="1" x14ac:dyDescent="0.2">
      <c r="A16" s="49" t="str">
        <f t="shared" si="0"/>
        <v xml:space="preserve">   1114020100</v>
      </c>
      <c r="B16" s="65" t="s">
        <v>161</v>
      </c>
      <c r="C16" s="66"/>
      <c r="D16" s="67"/>
      <c r="E16" s="51">
        <v>268361155.52000001</v>
      </c>
      <c r="F16" s="48" t="s">
        <v>167</v>
      </c>
      <c r="G16" s="51">
        <f t="shared" si="1"/>
        <v>268361155.52000001</v>
      </c>
    </row>
    <row r="17" spans="1:7" ht="20.100000000000001" customHeight="1" x14ac:dyDescent="0.2">
      <c r="A17" s="49" t="str">
        <f t="shared" si="0"/>
        <v xml:space="preserve">   1114020300</v>
      </c>
      <c r="B17" s="65" t="s">
        <v>162</v>
      </c>
      <c r="C17" s="66"/>
      <c r="D17" s="67"/>
      <c r="E17" s="51">
        <v>118487221.62</v>
      </c>
      <c r="F17" s="52" t="s">
        <v>164</v>
      </c>
      <c r="G17" s="51">
        <f t="shared" si="1"/>
        <v>118487221.62</v>
      </c>
    </row>
    <row r="18" spans="1:7" ht="20.100000000000001" customHeight="1" x14ac:dyDescent="0.2">
      <c r="A18" s="49" t="str">
        <f t="shared" si="0"/>
        <v xml:space="preserve">   1114020400</v>
      </c>
      <c r="B18" s="65" t="s">
        <v>163</v>
      </c>
      <c r="C18" s="66"/>
      <c r="D18" s="67"/>
      <c r="E18" s="51">
        <v>165873823.5</v>
      </c>
      <c r="F18" s="52" t="s">
        <v>166</v>
      </c>
      <c r="G18" s="51">
        <f t="shared" si="1"/>
        <v>165873823.5</v>
      </c>
    </row>
    <row r="19" spans="1:7" ht="21" customHeight="1" x14ac:dyDescent="0.2">
      <c r="A19" s="80"/>
      <c r="B19" s="81" t="s">
        <v>99</v>
      </c>
      <c r="C19" s="82"/>
      <c r="D19" s="83"/>
      <c r="E19" s="84">
        <f>SUM(E13:E18)</f>
        <v>863515986.42999995</v>
      </c>
      <c r="F19" s="85"/>
      <c r="G19" s="86"/>
    </row>
    <row r="20" spans="1:7" x14ac:dyDescent="0.2">
      <c r="A20" s="26"/>
      <c r="B20" s="26"/>
      <c r="C20" s="26"/>
      <c r="D20" s="26"/>
      <c r="E20" s="27"/>
      <c r="F20" s="26"/>
      <c r="G20" s="27"/>
    </row>
    <row r="21" spans="1:7" x14ac:dyDescent="0.2">
      <c r="A21" s="26"/>
      <c r="B21" s="26"/>
      <c r="C21" s="26"/>
      <c r="D21" s="26"/>
      <c r="E21" s="27"/>
      <c r="F21" s="26"/>
      <c r="G21" s="27"/>
    </row>
    <row r="22" spans="1:7" x14ac:dyDescent="0.2">
      <c r="A22" s="26"/>
      <c r="B22" s="26"/>
      <c r="C22" s="26"/>
      <c r="D22" s="26"/>
      <c r="E22" s="27"/>
      <c r="F22" s="26"/>
      <c r="G22" s="27"/>
    </row>
    <row r="23" spans="1:7" x14ac:dyDescent="0.2">
      <c r="A23" s="26"/>
      <c r="B23" s="26"/>
      <c r="C23" s="26"/>
      <c r="D23" s="26"/>
      <c r="E23" s="27"/>
      <c r="F23" s="26"/>
      <c r="G23" s="27"/>
    </row>
    <row r="24" spans="1:7" x14ac:dyDescent="0.2">
      <c r="A24" s="26"/>
      <c r="B24" s="26"/>
      <c r="C24" s="26"/>
      <c r="D24" s="26"/>
      <c r="E24" s="27"/>
      <c r="F24" s="26"/>
      <c r="G24" s="27"/>
    </row>
    <row r="25" spans="1:7" x14ac:dyDescent="0.2">
      <c r="A25" s="26"/>
      <c r="B25" s="26"/>
      <c r="C25" s="26"/>
      <c r="D25" s="26"/>
      <c r="E25" s="27"/>
      <c r="F25" s="26"/>
      <c r="G25" s="27"/>
    </row>
    <row r="26" spans="1:7" x14ac:dyDescent="0.2">
      <c r="A26" s="26"/>
      <c r="B26" s="26"/>
      <c r="C26" s="26"/>
      <c r="D26" s="26"/>
      <c r="E26" s="27"/>
      <c r="F26" s="26"/>
      <c r="G26" s="27"/>
    </row>
    <row r="27" spans="1:7" x14ac:dyDescent="0.2">
      <c r="A27" s="26"/>
      <c r="B27" s="26"/>
      <c r="C27" s="26"/>
      <c r="D27" s="26"/>
      <c r="E27" s="27"/>
      <c r="F27" s="26"/>
      <c r="G27" s="27"/>
    </row>
  </sheetData>
  <mergeCells count="3">
    <mergeCell ref="A1:G1"/>
    <mergeCell ref="A2:G2"/>
    <mergeCell ref="A3:G3"/>
  </mergeCells>
  <dataValidations count="5">
    <dataValidation allowBlank="1" showInputMessage="1" showErrorMessage="1" prompt="En los casos en que la inversión se localice en dos o mas tipos de instrumentos, se detallará cada una de ellas y el importe invertido." sqref="G12"/>
    <dataValidation allowBlank="1" showInputMessage="1" showErrorMessage="1" prompt="Especificar el tipo de instrumento de inversión: Bondes, Petrobonos, Cetes, Mesa de dinero, etc." sqref="F12"/>
    <dataValidation allowBlank="1" showInputMessage="1" showErrorMessage="1" prompt="Corresponde al nombre o descripción de la cuenta de acuerdo al Plan de Cuentas emitido por el CONAC." sqref="B12:D12"/>
    <dataValidation allowBlank="1" showInputMessage="1" showErrorMessage="1" prompt="Corresponde al número de la cuenta de acuerdo al Plan de Cuentas emitido por el CONAC (DOF 23/12/2015)." sqref="A12"/>
    <dataValidation allowBlank="1" showInputMessage="1" showErrorMessage="1" prompt="Saldo final de la Información Financiera Trimestral que se presenta (trimestral: 1er, 2do, 3ro. o 4to.)." sqref="E12"/>
  </dataValidations>
  <printOptions horizontalCentered="1"/>
  <pageMargins left="0.70866141732283472" right="0.70866141732283472" top="0.74803149606299213" bottom="0.74803149606299213" header="0.31496062992125984" footer="0.31496062992125984"/>
  <pageSetup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Normal="100" zoomScaleSheetLayoutView="100" workbookViewId="0">
      <selection activeCell="D7" sqref="D7"/>
    </sheetView>
  </sheetViews>
  <sheetFormatPr baseColWidth="10" defaultRowHeight="11.25" x14ac:dyDescent="0.2"/>
  <cols>
    <col min="1" max="1" width="20.7109375" style="6" customWidth="1"/>
    <col min="2" max="2" width="7.85546875" style="6" customWidth="1"/>
    <col min="3" max="3" width="11.5703125" style="46" customWidth="1"/>
    <col min="4" max="4" width="14.42578125" style="46" customWidth="1"/>
    <col min="5" max="5" width="20.140625" style="7" customWidth="1"/>
    <col min="6" max="7" width="17.7109375" style="7" customWidth="1"/>
    <col min="8" max="8" width="14" style="7" customWidth="1"/>
    <col min="9" max="9" width="13.28515625" style="7" customWidth="1"/>
    <col min="10" max="10" width="5.7109375" style="6" customWidth="1"/>
    <col min="11" max="11" width="11.42578125" style="6" customWidth="1"/>
    <col min="12" max="16384" width="11.42578125" style="6"/>
  </cols>
  <sheetData>
    <row r="1" spans="1:10" s="46" customFormat="1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s="46" customFormat="1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s="46" customFormat="1" ht="12" x14ac:dyDescent="0.2">
      <c r="A3" s="365" t="str">
        <f>+'ESF-01'!A3:G3</f>
        <v>AL 30 DE SEPTIEMBRE DE 2017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0" s="46" customFormat="1" x14ac:dyDescent="0.2">
      <c r="A4" s="1"/>
      <c r="B4" s="1"/>
      <c r="C4" s="1"/>
      <c r="D4" s="1"/>
      <c r="E4" s="2"/>
      <c r="F4" s="3"/>
      <c r="G4" s="4"/>
      <c r="H4" s="7"/>
      <c r="J4" s="5"/>
    </row>
    <row r="5" spans="1:10" x14ac:dyDescent="0.2">
      <c r="A5" s="1"/>
      <c r="B5" s="1"/>
      <c r="C5" s="1"/>
      <c r="D5" s="1"/>
      <c r="E5" s="2"/>
      <c r="F5" s="3"/>
      <c r="G5" s="4"/>
      <c r="I5" s="46"/>
      <c r="J5" s="5"/>
    </row>
    <row r="6" spans="1:10" x14ac:dyDescent="0.2">
      <c r="A6" s="1"/>
      <c r="B6" s="1"/>
      <c r="C6" s="1"/>
      <c r="D6" s="1"/>
      <c r="E6" s="2"/>
      <c r="F6" s="3"/>
      <c r="G6" s="4"/>
      <c r="I6" s="46"/>
      <c r="J6" s="5"/>
    </row>
    <row r="7" spans="1:10" x14ac:dyDescent="0.2">
      <c r="A7" s="1"/>
      <c r="B7" s="1"/>
      <c r="C7" s="1"/>
      <c r="D7" s="7"/>
      <c r="I7" s="46"/>
      <c r="J7" s="46"/>
    </row>
    <row r="8" spans="1:10" s="46" customFormat="1" x14ac:dyDescent="0.2">
      <c r="A8" s="1"/>
      <c r="B8" s="1"/>
      <c r="C8" s="1"/>
      <c r="D8" s="7"/>
      <c r="E8" s="7"/>
      <c r="F8" s="7"/>
      <c r="G8" s="7"/>
      <c r="H8" s="7"/>
    </row>
    <row r="9" spans="1:10" s="46" customFormat="1" x14ac:dyDescent="0.2">
      <c r="A9" s="1"/>
      <c r="B9" s="1"/>
      <c r="C9" s="1"/>
      <c r="D9" s="7"/>
      <c r="E9" s="7"/>
      <c r="F9" s="7"/>
      <c r="G9" s="7"/>
      <c r="H9" s="7"/>
    </row>
    <row r="10" spans="1:10" s="46" customFormat="1" x14ac:dyDescent="0.2">
      <c r="A10" s="1"/>
      <c r="B10" s="1"/>
      <c r="C10" s="1"/>
      <c r="D10" s="7"/>
      <c r="E10" s="7"/>
      <c r="F10" s="7"/>
      <c r="G10" s="7"/>
      <c r="H10" s="7"/>
    </row>
    <row r="12" spans="1:10" s="12" customFormat="1" ht="17.25" customHeight="1" x14ac:dyDescent="0.2">
      <c r="A12" s="254" t="s">
        <v>41</v>
      </c>
      <c r="B12" s="255"/>
      <c r="C12" s="255"/>
      <c r="D12" s="256"/>
      <c r="E12" s="87"/>
      <c r="F12" s="87"/>
      <c r="G12" s="88"/>
      <c r="H12" s="88"/>
      <c r="I12" s="89" t="s">
        <v>6</v>
      </c>
    </row>
    <row r="13" spans="1:10" s="46" customFormat="1" ht="12" x14ac:dyDescent="0.2">
      <c r="A13" s="90"/>
      <c r="B13" s="90"/>
      <c r="C13" s="90"/>
      <c r="D13" s="90"/>
      <c r="E13" s="91"/>
      <c r="F13" s="91"/>
      <c r="G13" s="91"/>
      <c r="H13" s="91"/>
      <c r="I13" s="91"/>
    </row>
    <row r="14" spans="1:10" s="46" customFormat="1" ht="21" customHeight="1" x14ac:dyDescent="0.2">
      <c r="A14" s="92" t="s">
        <v>1</v>
      </c>
      <c r="B14" s="228" t="s">
        <v>2</v>
      </c>
      <c r="C14" s="223"/>
      <c r="D14" s="210"/>
      <c r="E14" s="94" t="s">
        <v>3</v>
      </c>
      <c r="F14" s="95">
        <v>2016</v>
      </c>
      <c r="G14" s="95">
        <v>2015</v>
      </c>
      <c r="H14" s="95">
        <v>2014</v>
      </c>
      <c r="I14" s="96" t="s">
        <v>46</v>
      </c>
    </row>
    <row r="15" spans="1:10" s="46" customFormat="1" ht="20.100000000000001" customHeight="1" x14ac:dyDescent="0.2">
      <c r="A15" s="49" t="str">
        <f>MID(B15,1,12)</f>
        <v xml:space="preserve">  1122000002</v>
      </c>
      <c r="B15" s="65" t="s">
        <v>168</v>
      </c>
      <c r="C15" s="66"/>
      <c r="D15" s="67"/>
      <c r="E15" s="340">
        <v>0</v>
      </c>
      <c r="F15" s="51">
        <v>0</v>
      </c>
      <c r="G15" s="51">
        <v>432131.19</v>
      </c>
      <c r="H15" s="51">
        <v>1026966.33</v>
      </c>
      <c r="I15" s="51">
        <v>1009576.84</v>
      </c>
    </row>
    <row r="16" spans="1:10" s="46" customFormat="1" ht="20.100000000000001" customHeight="1" x14ac:dyDescent="0.2">
      <c r="A16" s="49" t="str">
        <f>MID(B16,1,12)</f>
        <v xml:space="preserve">  1122000003</v>
      </c>
      <c r="B16" s="65" t="s">
        <v>169</v>
      </c>
      <c r="C16" s="66"/>
      <c r="D16" s="67"/>
      <c r="E16" s="51">
        <v>0</v>
      </c>
      <c r="F16" s="51">
        <v>0</v>
      </c>
      <c r="G16" s="51">
        <v>8775</v>
      </c>
      <c r="H16" s="51">
        <v>2786034.21</v>
      </c>
      <c r="I16" s="51">
        <v>1337781.8</v>
      </c>
    </row>
    <row r="17" spans="1:9" s="46" customFormat="1" ht="20.100000000000001" customHeight="1" x14ac:dyDescent="0.2">
      <c r="A17" s="49" t="str">
        <f>MID(B17,1,12)</f>
        <v xml:space="preserve">  1122000006</v>
      </c>
      <c r="B17" s="65" t="s">
        <v>469</v>
      </c>
      <c r="C17" s="66"/>
      <c r="D17" s="67"/>
      <c r="E17" s="51">
        <v>8039.32</v>
      </c>
      <c r="F17" s="51">
        <v>0</v>
      </c>
      <c r="G17" s="51">
        <v>0</v>
      </c>
      <c r="H17" s="51">
        <v>124764.93</v>
      </c>
      <c r="I17" s="51">
        <v>216049.68</v>
      </c>
    </row>
    <row r="18" spans="1:9" s="46" customFormat="1" ht="21" customHeight="1" x14ac:dyDescent="0.2">
      <c r="A18" s="211"/>
      <c r="B18" s="341" t="s">
        <v>100</v>
      </c>
      <c r="C18" s="342"/>
      <c r="D18" s="343"/>
      <c r="E18" s="344">
        <f>SUM(E15:E17)</f>
        <v>8039.32</v>
      </c>
      <c r="F18" s="345">
        <f>SUM(F15:F17)</f>
        <v>0</v>
      </c>
      <c r="G18" s="345">
        <f>SUM(G15:G17)</f>
        <v>440906.19</v>
      </c>
      <c r="H18" s="345">
        <f>SUM(H15:H17)</f>
        <v>3937765.47</v>
      </c>
      <c r="I18" s="345">
        <f>SUM(I15:I17)</f>
        <v>2563408.3200000003</v>
      </c>
    </row>
    <row r="19" spans="1:9" s="46" customFormat="1" x14ac:dyDescent="0.2">
      <c r="A19" s="25"/>
      <c r="B19" s="25"/>
      <c r="C19" s="25"/>
      <c r="D19" s="25"/>
      <c r="E19" s="28"/>
      <c r="F19" s="28"/>
      <c r="G19" s="28"/>
      <c r="H19" s="28"/>
      <c r="I19" s="28"/>
    </row>
    <row r="20" spans="1:9" s="46" customFormat="1" x14ac:dyDescent="0.2">
      <c r="A20" s="25"/>
      <c r="B20" s="25"/>
      <c r="C20" s="25"/>
      <c r="D20" s="25"/>
      <c r="E20" s="28"/>
      <c r="F20" s="28"/>
      <c r="G20" s="28"/>
      <c r="H20" s="28"/>
      <c r="I20" s="28"/>
    </row>
    <row r="21" spans="1:9" s="46" customFormat="1" x14ac:dyDescent="0.2">
      <c r="E21" s="7"/>
      <c r="F21" s="7"/>
      <c r="G21" s="7"/>
      <c r="H21" s="7"/>
      <c r="I21" s="7"/>
    </row>
    <row r="22" spans="1:9" s="12" customFormat="1" ht="17.25" customHeight="1" x14ac:dyDescent="0.2">
      <c r="A22" s="254" t="s">
        <v>306</v>
      </c>
      <c r="B22" s="255"/>
      <c r="C22" s="255"/>
      <c r="D22" s="256"/>
      <c r="E22" s="87"/>
      <c r="F22" s="87"/>
      <c r="G22" s="88"/>
      <c r="H22" s="88"/>
      <c r="I22" s="89" t="s">
        <v>6</v>
      </c>
    </row>
    <row r="23" spans="1:9" s="46" customFormat="1" ht="12" x14ac:dyDescent="0.2">
      <c r="A23" s="90"/>
      <c r="B23" s="90"/>
      <c r="C23" s="90"/>
      <c r="D23" s="90"/>
      <c r="E23" s="91"/>
      <c r="F23" s="91"/>
      <c r="G23" s="91"/>
      <c r="H23" s="91"/>
      <c r="I23" s="91"/>
    </row>
    <row r="24" spans="1:9" s="46" customFormat="1" ht="21" customHeight="1" x14ac:dyDescent="0.2">
      <c r="A24" s="92" t="s">
        <v>1</v>
      </c>
      <c r="B24" s="228" t="s">
        <v>2</v>
      </c>
      <c r="C24" s="223"/>
      <c r="D24" s="210"/>
      <c r="E24" s="94" t="s">
        <v>3</v>
      </c>
      <c r="F24" s="95">
        <v>2016</v>
      </c>
      <c r="G24" s="95">
        <v>2015</v>
      </c>
      <c r="H24" s="95">
        <v>2014</v>
      </c>
      <c r="I24" s="96" t="s">
        <v>46</v>
      </c>
    </row>
    <row r="25" spans="1:9" s="46" customFormat="1" ht="20.100000000000001" customHeight="1" x14ac:dyDescent="0.2">
      <c r="A25" s="49">
        <v>1124010002</v>
      </c>
      <c r="B25" s="348" t="s">
        <v>307</v>
      </c>
      <c r="C25" s="66"/>
      <c r="D25" s="67"/>
      <c r="E25" s="51">
        <v>5333.88</v>
      </c>
      <c r="F25" s="55">
        <v>0</v>
      </c>
      <c r="G25" s="55">
        <v>0</v>
      </c>
      <c r="H25" s="55">
        <v>0</v>
      </c>
      <c r="I25" s="55">
        <v>0</v>
      </c>
    </row>
    <row r="26" spans="1:9" s="46" customFormat="1" ht="20.100000000000001" customHeight="1" x14ac:dyDescent="0.2">
      <c r="A26" s="49">
        <v>1124010003</v>
      </c>
      <c r="B26" s="348" t="s">
        <v>470</v>
      </c>
      <c r="C26" s="66"/>
      <c r="D26" s="67"/>
      <c r="E26" s="51">
        <v>214837.5</v>
      </c>
      <c r="F26" s="55">
        <v>0</v>
      </c>
      <c r="G26" s="55">
        <v>0</v>
      </c>
      <c r="H26" s="55">
        <v>0</v>
      </c>
      <c r="I26" s="55">
        <v>0</v>
      </c>
    </row>
    <row r="27" spans="1:9" s="46" customFormat="1" ht="21" customHeight="1" x14ac:dyDescent="0.2">
      <c r="A27" s="211"/>
      <c r="B27" s="341" t="s">
        <v>314</v>
      </c>
      <c r="C27" s="342"/>
      <c r="D27" s="343"/>
      <c r="E27" s="344">
        <f>SUM(E25:E26)</f>
        <v>220171.38</v>
      </c>
      <c r="F27" s="345">
        <f>SUM(F25:F26)</f>
        <v>0</v>
      </c>
      <c r="G27" s="345">
        <f>SUM(G25:G26)</f>
        <v>0</v>
      </c>
      <c r="H27" s="345">
        <f>SUM(H25:H26)</f>
        <v>0</v>
      </c>
      <c r="I27" s="345">
        <f>SUM(I25:I26)</f>
        <v>0</v>
      </c>
    </row>
    <row r="28" spans="1:9" s="46" customFormat="1" x14ac:dyDescent="0.2">
      <c r="A28" s="25"/>
      <c r="B28" s="25"/>
      <c r="C28" s="25"/>
      <c r="D28" s="25"/>
      <c r="E28" s="28"/>
      <c r="F28" s="28"/>
      <c r="G28" s="28"/>
      <c r="H28" s="28"/>
      <c r="I28" s="28"/>
    </row>
    <row r="31" spans="1:9" s="46" customFormat="1" x14ac:dyDescent="0.2">
      <c r="E31" s="7"/>
      <c r="F31" s="7"/>
      <c r="G31" s="7"/>
      <c r="H31" s="7"/>
      <c r="I31" s="7"/>
    </row>
    <row r="32" spans="1:9" s="46" customFormat="1" x14ac:dyDescent="0.2">
      <c r="E32" s="7"/>
      <c r="F32" s="7"/>
      <c r="G32" s="7"/>
      <c r="H32" s="7"/>
      <c r="I32" s="7"/>
    </row>
    <row r="33" spans="5:9" s="46" customFormat="1" x14ac:dyDescent="0.2">
      <c r="E33" s="7"/>
      <c r="F33" s="7"/>
      <c r="G33" s="7"/>
      <c r="H33" s="7"/>
      <c r="I33" s="7"/>
    </row>
  </sheetData>
  <mergeCells count="3">
    <mergeCell ref="A1:J1"/>
    <mergeCell ref="A2:J2"/>
    <mergeCell ref="A3:J3"/>
  </mergeCells>
  <dataValidations count="7">
    <dataValidation allowBlank="1" showInputMessage="1" showErrorMessage="1" prompt="Saldo final al 31 de diciembre de 2012." sqref="I14 I24"/>
    <dataValidation allowBlank="1" showInputMessage="1" showErrorMessage="1" prompt="Corresponde al nombre o descripción de la cuenta de acuerdo al Plan de Cuentas emitido por el CONAC." sqref="B14:D14 B24:D24"/>
    <dataValidation allowBlank="1" showInputMessage="1" showErrorMessage="1" prompt="Saldo final al 31 de diciembre de 2013." sqref="H14 H24"/>
    <dataValidation allowBlank="1" showInputMessage="1" showErrorMessage="1" prompt="Saldo final al 31 de diciembre de 2014." sqref="G14 G24"/>
    <dataValidation allowBlank="1" showInputMessage="1" showErrorMessage="1" prompt="Saldo final al 31 de diciembre de 2015." sqref="F14 F24"/>
    <dataValidation allowBlank="1" showInputMessage="1" showErrorMessage="1" prompt="Corresponde al número de la cuenta de acuerdo al Plan de Cuentas emitido por el CONAC (DOF 23/12/2015)." sqref="A14 A24"/>
    <dataValidation allowBlank="1" showInputMessage="1" showErrorMessage="1" prompt="Saldo final de la Información Financiera Trimestral que se presenta (trimestral: 1er, 2do, 3ro. o 4to.)." sqref="E14 E24"/>
  </dataValidations>
  <printOptions horizontalCentered="1"/>
  <pageMargins left="0.70866141732283472" right="0.70866141732283472" top="0.74803149606299213" bottom="0.74803149606299213" header="0.31496062992125984" footer="0.31496062992125984"/>
  <pageSetup scale="88" orientation="landscape" r:id="rId1"/>
  <ignoredErrors>
    <ignoredError sqref="C25:D26 A27 I14 I24 C27:E27" numberStoredAsText="1"/>
    <ignoredError sqref="F18:H18 G27" formulaRange="1"/>
    <ignoredError sqref="F27" numberStoredAsText="1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7"/>
  <sheetViews>
    <sheetView zoomScaleNormal="100" zoomScaleSheetLayoutView="100" workbookViewId="0">
      <selection activeCell="C7" sqref="C7"/>
    </sheetView>
  </sheetViews>
  <sheetFormatPr baseColWidth="10" defaultRowHeight="11.25" x14ac:dyDescent="0.2"/>
  <cols>
    <col min="1" max="1" width="16.140625" style="6" customWidth="1"/>
    <col min="2" max="2" width="20.7109375" style="6" customWidth="1"/>
    <col min="3" max="3" width="20.7109375" style="46" customWidth="1"/>
    <col min="4" max="5" width="14.7109375" style="7" customWidth="1"/>
    <col min="6" max="8" width="12.7109375" style="7" customWidth="1"/>
    <col min="9" max="9" width="17.140625" style="6" customWidth="1"/>
    <col min="10" max="10" width="13.28515625" style="6" customWidth="1"/>
    <col min="11" max="11" width="11.42578125" style="6" customWidth="1"/>
    <col min="12" max="16384" width="11.42578125" style="6"/>
  </cols>
  <sheetData>
    <row r="1" spans="1:11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1" s="46" customFormat="1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1" s="46" customFormat="1" ht="12" x14ac:dyDescent="0.2">
      <c r="A3" s="365" t="str">
        <f>+'ESF-02 '!A3:J3</f>
        <v>AL 30 DE SEPTIEMBRE DE 2017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1" s="46" customFormat="1" x14ac:dyDescent="0.2">
      <c r="A4" s="1"/>
      <c r="B4" s="1"/>
      <c r="C4" s="1"/>
      <c r="D4" s="1"/>
      <c r="E4" s="2"/>
      <c r="F4" s="3"/>
      <c r="G4" s="4"/>
      <c r="H4" s="7"/>
      <c r="J4" s="5"/>
    </row>
    <row r="5" spans="1:11" s="46" customFormat="1" x14ac:dyDescent="0.2">
      <c r="A5" s="1"/>
      <c r="B5" s="1"/>
      <c r="C5" s="1"/>
      <c r="D5" s="1"/>
      <c r="E5" s="2"/>
      <c r="F5" s="3"/>
      <c r="G5" s="4"/>
      <c r="H5" s="7"/>
      <c r="J5" s="5"/>
    </row>
    <row r="6" spans="1:11" s="46" customFormat="1" x14ac:dyDescent="0.2">
      <c r="A6" s="1"/>
      <c r="B6" s="1"/>
      <c r="C6" s="1"/>
      <c r="D6" s="1"/>
      <c r="E6" s="2"/>
      <c r="F6" s="3"/>
      <c r="G6" s="4"/>
      <c r="H6" s="7"/>
      <c r="J6" s="5"/>
    </row>
    <row r="7" spans="1:11" x14ac:dyDescent="0.2">
      <c r="A7" s="1"/>
      <c r="B7" s="1"/>
      <c r="C7" s="1"/>
    </row>
    <row r="8" spans="1:11" x14ac:dyDescent="0.2">
      <c r="K8" s="10"/>
    </row>
    <row r="9" spans="1:11" x14ac:dyDescent="0.2">
      <c r="K9" s="10"/>
    </row>
    <row r="10" spans="1:11" ht="11.25" customHeight="1" x14ac:dyDescent="0.2">
      <c r="A10" s="100" t="s">
        <v>42</v>
      </c>
      <c r="B10" s="215"/>
      <c r="C10" s="216"/>
      <c r="D10" s="88"/>
      <c r="E10" s="88"/>
      <c r="F10" s="101"/>
      <c r="G10" s="101"/>
      <c r="H10" s="88"/>
      <c r="I10" s="102"/>
      <c r="J10" s="103" t="s">
        <v>7</v>
      </c>
    </row>
    <row r="11" spans="1:11" ht="12" x14ac:dyDescent="0.2">
      <c r="A11" s="104"/>
      <c r="B11" s="104"/>
      <c r="C11" s="104"/>
      <c r="D11" s="101"/>
      <c r="E11" s="101"/>
      <c r="F11" s="101"/>
      <c r="G11" s="101"/>
      <c r="H11" s="88"/>
      <c r="I11" s="102"/>
      <c r="J11" s="102"/>
    </row>
    <row r="12" spans="1:11" ht="28.5" customHeight="1" x14ac:dyDescent="0.2">
      <c r="A12" s="105" t="s">
        <v>1</v>
      </c>
      <c r="B12" s="209" t="s">
        <v>2</v>
      </c>
      <c r="C12" s="210"/>
      <c r="D12" s="107" t="s">
        <v>8</v>
      </c>
      <c r="E12" s="107" t="s">
        <v>9</v>
      </c>
      <c r="F12" s="107" t="s">
        <v>10</v>
      </c>
      <c r="G12" s="107" t="s">
        <v>11</v>
      </c>
      <c r="H12" s="108" t="s">
        <v>12</v>
      </c>
      <c r="I12" s="106" t="s">
        <v>13</v>
      </c>
      <c r="J12" s="309" t="s">
        <v>14</v>
      </c>
    </row>
    <row r="13" spans="1:11" ht="12" x14ac:dyDescent="0.2">
      <c r="A13" s="49" t="str">
        <f>MID(B13,1,14)</f>
        <v xml:space="preserve">   1123010001 </v>
      </c>
      <c r="B13" s="65" t="s">
        <v>170</v>
      </c>
      <c r="C13" s="67"/>
      <c r="D13" s="51">
        <v>231497.47</v>
      </c>
      <c r="E13" s="51">
        <v>231497.47</v>
      </c>
      <c r="F13" s="109"/>
      <c r="G13" s="109"/>
      <c r="H13" s="109"/>
      <c r="I13" s="56" t="s">
        <v>173</v>
      </c>
      <c r="J13" s="56" t="s">
        <v>174</v>
      </c>
    </row>
    <row r="14" spans="1:11" ht="12" x14ac:dyDescent="0.2">
      <c r="A14" s="49" t="str">
        <f>MID(B14,1,14)</f>
        <v xml:space="preserve">   1123010002 </v>
      </c>
      <c r="B14" s="65" t="s">
        <v>171</v>
      </c>
      <c r="C14" s="67"/>
      <c r="D14" s="51">
        <v>20250.59</v>
      </c>
      <c r="E14" s="51">
        <v>20250.59</v>
      </c>
      <c r="F14" s="109"/>
      <c r="G14" s="109"/>
      <c r="H14" s="109"/>
      <c r="I14" s="56" t="s">
        <v>173</v>
      </c>
      <c r="J14" s="56" t="s">
        <v>174</v>
      </c>
    </row>
    <row r="15" spans="1:11" ht="12" x14ac:dyDescent="0.2">
      <c r="A15" s="49" t="str">
        <f>MID(B15,1,13)</f>
        <v xml:space="preserve">   1123020001</v>
      </c>
      <c r="B15" s="65" t="s">
        <v>172</v>
      </c>
      <c r="C15" s="67"/>
      <c r="D15" s="51">
        <v>16287.98</v>
      </c>
      <c r="E15" s="51">
        <v>16287.98</v>
      </c>
      <c r="F15" s="109"/>
      <c r="G15" s="109"/>
      <c r="H15" s="109"/>
      <c r="I15" s="56" t="s">
        <v>173</v>
      </c>
      <c r="J15" s="56" t="s">
        <v>174</v>
      </c>
    </row>
    <row r="16" spans="1:11" ht="12" x14ac:dyDescent="0.2">
      <c r="A16" s="98"/>
      <c r="B16" s="211" t="s">
        <v>101</v>
      </c>
      <c r="C16" s="212"/>
      <c r="D16" s="168">
        <f>SUM(D13:D15)</f>
        <v>268036.03999999998</v>
      </c>
      <c r="E16" s="168">
        <f>SUM(E13:E15)</f>
        <v>268036.03999999998</v>
      </c>
      <c r="F16" s="99">
        <f>SUM(F13:F15)</f>
        <v>0</v>
      </c>
      <c r="G16" s="99">
        <f>SUM(G13:G15)</f>
        <v>0</v>
      </c>
      <c r="H16" s="99">
        <f>SUM(H13:H15)</f>
        <v>0</v>
      </c>
      <c r="I16" s="110"/>
      <c r="J16" s="110"/>
    </row>
    <row r="17" spans="1:10" ht="12" x14ac:dyDescent="0.2">
      <c r="A17" s="111"/>
      <c r="B17" s="111"/>
      <c r="C17" s="111"/>
      <c r="D17" s="112"/>
      <c r="E17" s="112"/>
      <c r="F17" s="112"/>
      <c r="G17" s="112"/>
      <c r="H17" s="112"/>
      <c r="I17" s="111"/>
      <c r="J17" s="111"/>
    </row>
    <row r="18" spans="1:10" ht="12" x14ac:dyDescent="0.2">
      <c r="A18" s="111"/>
      <c r="B18" s="111"/>
      <c r="C18" s="111"/>
      <c r="D18" s="112"/>
      <c r="E18" s="112"/>
      <c r="F18" s="112"/>
      <c r="G18" s="112"/>
      <c r="H18" s="112"/>
      <c r="I18" s="111"/>
      <c r="J18" s="111"/>
    </row>
    <row r="19" spans="1:10" ht="11.25" customHeight="1" x14ac:dyDescent="0.2">
      <c r="A19" s="100" t="s">
        <v>44</v>
      </c>
      <c r="B19" s="215"/>
      <c r="C19" s="216"/>
      <c r="D19" s="88"/>
      <c r="E19" s="88"/>
      <c r="F19" s="101"/>
      <c r="G19" s="101"/>
      <c r="H19" s="88"/>
      <c r="I19" s="102"/>
      <c r="J19" s="103" t="s">
        <v>7</v>
      </c>
    </row>
    <row r="20" spans="1:10" ht="12" x14ac:dyDescent="0.2">
      <c r="A20" s="104"/>
      <c r="B20" s="104"/>
      <c r="C20" s="104"/>
      <c r="D20" s="101"/>
      <c r="E20" s="101"/>
      <c r="F20" s="101"/>
      <c r="G20" s="101"/>
      <c r="H20" s="88"/>
      <c r="I20" s="102"/>
      <c r="J20" s="102"/>
    </row>
    <row r="21" spans="1:10" ht="26.25" customHeight="1" x14ac:dyDescent="0.2">
      <c r="A21" s="105" t="s">
        <v>1</v>
      </c>
      <c r="B21" s="209" t="s">
        <v>2</v>
      </c>
      <c r="C21" s="210"/>
      <c r="D21" s="107" t="s">
        <v>8</v>
      </c>
      <c r="E21" s="107" t="s">
        <v>9</v>
      </c>
      <c r="F21" s="107" t="s">
        <v>10</v>
      </c>
      <c r="G21" s="107" t="s">
        <v>11</v>
      </c>
      <c r="H21" s="108" t="s">
        <v>12</v>
      </c>
      <c r="I21" s="106" t="s">
        <v>13</v>
      </c>
      <c r="J21" s="309" t="s">
        <v>14</v>
      </c>
    </row>
    <row r="22" spans="1:10" ht="12" x14ac:dyDescent="0.2">
      <c r="A22" s="54">
        <v>1125001001</v>
      </c>
      <c r="B22" s="65" t="s">
        <v>175</v>
      </c>
      <c r="C22" s="67"/>
      <c r="D22" s="205">
        <v>30000</v>
      </c>
      <c r="E22" s="55">
        <f>+D22</f>
        <v>30000</v>
      </c>
      <c r="F22" s="113"/>
      <c r="G22" s="113"/>
      <c r="H22" s="113"/>
      <c r="I22" s="56" t="s">
        <v>173</v>
      </c>
      <c r="J22" s="56" t="s">
        <v>174</v>
      </c>
    </row>
    <row r="23" spans="1:10" s="46" customFormat="1" ht="12" x14ac:dyDescent="0.2">
      <c r="A23" s="54">
        <v>1125002001</v>
      </c>
      <c r="B23" s="65" t="s">
        <v>176</v>
      </c>
      <c r="C23" s="67"/>
      <c r="D23" s="205">
        <v>18515.400000000001</v>
      </c>
      <c r="E23" s="55">
        <f t="shared" ref="E23:E32" si="0">+D23</f>
        <v>18515.400000000001</v>
      </c>
      <c r="F23" s="113"/>
      <c r="G23" s="113"/>
      <c r="H23" s="113"/>
      <c r="I23" s="56" t="s">
        <v>173</v>
      </c>
      <c r="J23" s="56" t="s">
        <v>174</v>
      </c>
    </row>
    <row r="24" spans="1:10" s="46" customFormat="1" ht="12" x14ac:dyDescent="0.2">
      <c r="A24" s="54">
        <v>1125003001</v>
      </c>
      <c r="B24" s="65" t="s">
        <v>177</v>
      </c>
      <c r="C24" s="67"/>
      <c r="D24" s="205">
        <v>14947.82</v>
      </c>
      <c r="E24" s="55">
        <f t="shared" si="0"/>
        <v>14947.82</v>
      </c>
      <c r="F24" s="113"/>
      <c r="G24" s="113"/>
      <c r="H24" s="113"/>
      <c r="I24" s="56" t="s">
        <v>173</v>
      </c>
      <c r="J24" s="56" t="s">
        <v>174</v>
      </c>
    </row>
    <row r="25" spans="1:10" s="46" customFormat="1" ht="12" x14ac:dyDescent="0.2">
      <c r="A25" s="54">
        <v>1125005001</v>
      </c>
      <c r="B25" s="65" t="s">
        <v>178</v>
      </c>
      <c r="C25" s="67"/>
      <c r="D25" s="205">
        <v>19325.45</v>
      </c>
      <c r="E25" s="55">
        <f t="shared" si="0"/>
        <v>19325.45</v>
      </c>
      <c r="F25" s="113"/>
      <c r="G25" s="113"/>
      <c r="H25" s="113"/>
      <c r="I25" s="56" t="s">
        <v>173</v>
      </c>
      <c r="J25" s="56" t="s">
        <v>174</v>
      </c>
    </row>
    <row r="26" spans="1:10" s="46" customFormat="1" ht="12" x14ac:dyDescent="0.2">
      <c r="A26" s="54">
        <v>1125006001</v>
      </c>
      <c r="B26" s="65" t="s">
        <v>179</v>
      </c>
      <c r="C26" s="67"/>
      <c r="D26" s="205">
        <v>15000</v>
      </c>
      <c r="E26" s="55">
        <f t="shared" si="0"/>
        <v>15000</v>
      </c>
      <c r="F26" s="113"/>
      <c r="G26" s="113"/>
      <c r="H26" s="113"/>
      <c r="I26" s="56" t="s">
        <v>173</v>
      </c>
      <c r="J26" s="56" t="s">
        <v>174</v>
      </c>
    </row>
    <row r="27" spans="1:10" s="46" customFormat="1" ht="12" x14ac:dyDescent="0.2">
      <c r="A27" s="54">
        <v>1125007001</v>
      </c>
      <c r="B27" s="65" t="s">
        <v>180</v>
      </c>
      <c r="C27" s="67"/>
      <c r="D27" s="205">
        <v>15000</v>
      </c>
      <c r="E27" s="55">
        <f t="shared" si="0"/>
        <v>15000</v>
      </c>
      <c r="F27" s="113"/>
      <c r="G27" s="113"/>
      <c r="H27" s="113"/>
      <c r="I27" s="56" t="s">
        <v>173</v>
      </c>
      <c r="J27" s="56" t="s">
        <v>174</v>
      </c>
    </row>
    <row r="28" spans="1:10" s="46" customFormat="1" ht="12" x14ac:dyDescent="0.2">
      <c r="A28" s="54">
        <v>1125008001</v>
      </c>
      <c r="B28" s="65" t="s">
        <v>181</v>
      </c>
      <c r="C28" s="67"/>
      <c r="D28" s="205">
        <v>20000</v>
      </c>
      <c r="E28" s="55">
        <f t="shared" si="0"/>
        <v>20000</v>
      </c>
      <c r="F28" s="113"/>
      <c r="G28" s="113"/>
      <c r="H28" s="113"/>
      <c r="I28" s="56" t="s">
        <v>173</v>
      </c>
      <c r="J28" s="56" t="s">
        <v>174</v>
      </c>
    </row>
    <row r="29" spans="1:10" s="46" customFormat="1" ht="12" x14ac:dyDescent="0.2">
      <c r="A29" s="54">
        <v>1125009001</v>
      </c>
      <c r="B29" s="65" t="s">
        <v>182</v>
      </c>
      <c r="C29" s="67"/>
      <c r="D29" s="205">
        <v>9054.99</v>
      </c>
      <c r="E29" s="55">
        <f t="shared" si="0"/>
        <v>9054.99</v>
      </c>
      <c r="F29" s="113"/>
      <c r="G29" s="113"/>
      <c r="H29" s="113"/>
      <c r="I29" s="56" t="s">
        <v>173</v>
      </c>
      <c r="J29" s="56" t="s">
        <v>174</v>
      </c>
    </row>
    <row r="30" spans="1:10" s="46" customFormat="1" ht="12" x14ac:dyDescent="0.2">
      <c r="A30" s="54">
        <v>1125011001</v>
      </c>
      <c r="B30" s="65" t="s">
        <v>183</v>
      </c>
      <c r="C30" s="67"/>
      <c r="D30" s="205">
        <v>8382.33</v>
      </c>
      <c r="E30" s="55">
        <f t="shared" si="0"/>
        <v>8382.33</v>
      </c>
      <c r="F30" s="113"/>
      <c r="G30" s="113"/>
      <c r="H30" s="113"/>
      <c r="I30" s="56" t="s">
        <v>173</v>
      </c>
      <c r="J30" s="56" t="s">
        <v>174</v>
      </c>
    </row>
    <row r="31" spans="1:10" s="46" customFormat="1" ht="12" x14ac:dyDescent="0.2">
      <c r="A31" s="54">
        <v>1125012001</v>
      </c>
      <c r="B31" s="65" t="s">
        <v>184</v>
      </c>
      <c r="C31" s="67"/>
      <c r="D31" s="205">
        <v>10000</v>
      </c>
      <c r="E31" s="55">
        <f t="shared" si="0"/>
        <v>10000</v>
      </c>
      <c r="F31" s="113"/>
      <c r="G31" s="113"/>
      <c r="H31" s="113"/>
      <c r="I31" s="56" t="s">
        <v>173</v>
      </c>
      <c r="J31" s="56" t="s">
        <v>174</v>
      </c>
    </row>
    <row r="32" spans="1:10" s="46" customFormat="1" ht="12" x14ac:dyDescent="0.2">
      <c r="A32" s="54">
        <v>1125012001</v>
      </c>
      <c r="B32" s="65" t="s">
        <v>308</v>
      </c>
      <c r="C32" s="67"/>
      <c r="D32" s="205">
        <v>16783.669999999998</v>
      </c>
      <c r="E32" s="55">
        <f t="shared" si="0"/>
        <v>16783.669999999998</v>
      </c>
      <c r="F32" s="113"/>
      <c r="G32" s="113"/>
      <c r="H32" s="113"/>
      <c r="I32" s="56" t="s">
        <v>173</v>
      </c>
      <c r="J32" s="56" t="s">
        <v>174</v>
      </c>
    </row>
    <row r="33" spans="1:10" ht="12" x14ac:dyDescent="0.2">
      <c r="A33" s="114"/>
      <c r="B33" s="213" t="s">
        <v>102</v>
      </c>
      <c r="C33" s="214"/>
      <c r="D33" s="110">
        <f>SUM(D22:D32)</f>
        <v>177009.65999999997</v>
      </c>
      <c r="E33" s="110">
        <f>SUM(E22:E32)</f>
        <v>177009.65999999997</v>
      </c>
      <c r="F33" s="110">
        <f>SUM(F22:F32)</f>
        <v>0</v>
      </c>
      <c r="G33" s="110">
        <f>SUM(G22:G32)</f>
        <v>0</v>
      </c>
      <c r="H33" s="110">
        <f>SUM(H22:H32)</f>
        <v>0</v>
      </c>
      <c r="I33" s="110"/>
      <c r="J33" s="110"/>
    </row>
    <row r="34" spans="1:10" ht="12" x14ac:dyDescent="0.2">
      <c r="A34" s="102"/>
      <c r="B34" s="102"/>
      <c r="C34" s="102"/>
      <c r="D34" s="88"/>
      <c r="E34" s="88"/>
      <c r="F34" s="88"/>
      <c r="G34" s="88"/>
      <c r="H34" s="88"/>
      <c r="I34" s="102"/>
      <c r="J34" s="102"/>
    </row>
    <row r="35" spans="1:10" s="46" customFormat="1" ht="12" x14ac:dyDescent="0.2">
      <c r="A35" s="102"/>
      <c r="B35" s="102"/>
      <c r="C35" s="102"/>
      <c r="D35" s="88"/>
      <c r="E35" s="88"/>
      <c r="F35" s="88"/>
      <c r="G35" s="88"/>
      <c r="H35" s="88"/>
      <c r="I35" s="102"/>
      <c r="J35" s="102"/>
    </row>
    <row r="36" spans="1:10" s="46" customFormat="1" ht="12" x14ac:dyDescent="0.2">
      <c r="A36" s="249" t="s">
        <v>309</v>
      </c>
      <c r="B36" s="337"/>
      <c r="C36" s="337"/>
      <c r="D36" s="346"/>
      <c r="E36" s="88"/>
      <c r="F36" s="101"/>
      <c r="G36" s="101"/>
      <c r="H36" s="88"/>
      <c r="I36" s="102"/>
      <c r="J36" s="103" t="s">
        <v>7</v>
      </c>
    </row>
    <row r="37" spans="1:10" s="46" customFormat="1" ht="12" x14ac:dyDescent="0.2">
      <c r="A37" s="104"/>
      <c r="B37" s="104"/>
      <c r="C37" s="104"/>
      <c r="D37" s="101"/>
      <c r="E37" s="101"/>
      <c r="F37" s="101"/>
      <c r="G37" s="101"/>
      <c r="H37" s="88"/>
      <c r="I37" s="102"/>
      <c r="J37" s="102"/>
    </row>
    <row r="38" spans="1:10" s="46" customFormat="1" ht="24" x14ac:dyDescent="0.2">
      <c r="A38" s="105" t="s">
        <v>1</v>
      </c>
      <c r="B38" s="209" t="s">
        <v>2</v>
      </c>
      <c r="C38" s="210"/>
      <c r="D38" s="107" t="s">
        <v>8</v>
      </c>
      <c r="E38" s="107" t="s">
        <v>9</v>
      </c>
      <c r="F38" s="107" t="s">
        <v>10</v>
      </c>
      <c r="G38" s="107" t="s">
        <v>11</v>
      </c>
      <c r="H38" s="108" t="s">
        <v>12</v>
      </c>
      <c r="I38" s="106" t="s">
        <v>13</v>
      </c>
      <c r="J38" s="309" t="s">
        <v>14</v>
      </c>
    </row>
    <row r="39" spans="1:10" s="46" customFormat="1" ht="12" x14ac:dyDescent="0.2">
      <c r="A39" s="49">
        <v>1129010001</v>
      </c>
      <c r="B39" s="65" t="s">
        <v>310</v>
      </c>
      <c r="C39" s="67"/>
      <c r="D39" s="51">
        <v>201693.36</v>
      </c>
      <c r="E39" s="51">
        <f>+D39</f>
        <v>201693.36</v>
      </c>
      <c r="F39" s="109"/>
      <c r="G39" s="109"/>
      <c r="H39" s="109"/>
      <c r="I39" s="56" t="s">
        <v>173</v>
      </c>
      <c r="J39" s="56" t="s">
        <v>174</v>
      </c>
    </row>
    <row r="40" spans="1:10" s="46" customFormat="1" ht="12" x14ac:dyDescent="0.2">
      <c r="A40" s="98"/>
      <c r="B40" s="211" t="s">
        <v>315</v>
      </c>
      <c r="C40" s="212"/>
      <c r="D40" s="168">
        <f>SUM(D39:D39)</f>
        <v>201693.36</v>
      </c>
      <c r="E40" s="168">
        <f>SUM(E39:E39)</f>
        <v>201693.36</v>
      </c>
      <c r="F40" s="99">
        <f>SUM(F39:F39)</f>
        <v>0</v>
      </c>
      <c r="G40" s="99">
        <f>SUM(G39:G39)</f>
        <v>0</v>
      </c>
      <c r="H40" s="99">
        <f>SUM(H39:H39)</f>
        <v>0</v>
      </c>
      <c r="I40" s="110"/>
      <c r="J40" s="110"/>
    </row>
    <row r="41" spans="1:10" s="46" customFormat="1" ht="12" x14ac:dyDescent="0.2">
      <c r="A41" s="102"/>
      <c r="B41" s="102"/>
      <c r="C41" s="102"/>
      <c r="D41" s="88"/>
      <c r="E41" s="88"/>
      <c r="F41" s="88"/>
      <c r="G41" s="88"/>
      <c r="H41" s="88"/>
      <c r="I41" s="102"/>
      <c r="J41" s="102"/>
    </row>
    <row r="42" spans="1:10" s="46" customFormat="1" ht="12" x14ac:dyDescent="0.2">
      <c r="A42" s="102"/>
      <c r="B42" s="102"/>
      <c r="C42" s="102"/>
      <c r="D42" s="88"/>
      <c r="E42" s="88"/>
      <c r="F42" s="88"/>
      <c r="G42" s="88"/>
      <c r="H42" s="88"/>
      <c r="I42" s="102"/>
      <c r="J42" s="102"/>
    </row>
    <row r="43" spans="1:10" s="46" customFormat="1" ht="12" x14ac:dyDescent="0.2">
      <c r="A43" s="310" t="s">
        <v>115</v>
      </c>
      <c r="B43" s="311"/>
      <c r="C43" s="312"/>
      <c r="D43" s="101"/>
      <c r="E43" s="101"/>
      <c r="F43" s="101"/>
      <c r="G43" s="101"/>
      <c r="H43" s="88"/>
      <c r="I43" s="102"/>
      <c r="J43" s="102"/>
    </row>
    <row r="44" spans="1:10" s="46" customFormat="1" ht="12" x14ac:dyDescent="0.2">
      <c r="A44" s="104"/>
      <c r="B44" s="104"/>
      <c r="C44" s="104"/>
      <c r="D44" s="101"/>
      <c r="E44" s="101"/>
      <c r="F44" s="101"/>
      <c r="G44" s="101"/>
      <c r="H44" s="88"/>
      <c r="I44" s="102"/>
      <c r="J44" s="102"/>
    </row>
    <row r="45" spans="1:10" s="41" customFormat="1" ht="24" x14ac:dyDescent="0.2">
      <c r="A45" s="105" t="s">
        <v>1</v>
      </c>
      <c r="B45" s="209" t="s">
        <v>2</v>
      </c>
      <c r="C45" s="210"/>
      <c r="D45" s="107" t="s">
        <v>8</v>
      </c>
      <c r="E45" s="107" t="s">
        <v>9</v>
      </c>
      <c r="F45" s="107" t="s">
        <v>10</v>
      </c>
      <c r="G45" s="107" t="s">
        <v>11</v>
      </c>
      <c r="H45" s="108" t="s">
        <v>12</v>
      </c>
      <c r="I45" s="106" t="s">
        <v>13</v>
      </c>
      <c r="J45" s="309" t="s">
        <v>14</v>
      </c>
    </row>
    <row r="46" spans="1:10" s="41" customFormat="1" ht="12" x14ac:dyDescent="0.2">
      <c r="A46" s="49" t="str">
        <f>MID(B46,1,14)</f>
        <v xml:space="preserve">   1131000001 </v>
      </c>
      <c r="B46" s="50" t="s">
        <v>300</v>
      </c>
      <c r="C46" s="50"/>
      <c r="D46" s="51">
        <v>333221.09000000003</v>
      </c>
      <c r="E46" s="51">
        <v>333221.09000000003</v>
      </c>
      <c r="F46" s="113"/>
      <c r="G46" s="113"/>
      <c r="H46" s="113"/>
      <c r="I46" s="56" t="s">
        <v>173</v>
      </c>
      <c r="J46" s="56" t="s">
        <v>174</v>
      </c>
    </row>
    <row r="47" spans="1:10" s="41" customFormat="1" ht="12" x14ac:dyDescent="0.2">
      <c r="A47" s="49" t="str">
        <f>MID(B47,1,14)</f>
        <v xml:space="preserve">   1132000001 </v>
      </c>
      <c r="B47" s="50" t="s">
        <v>301</v>
      </c>
      <c r="C47" s="50"/>
      <c r="D47" s="51">
        <v>3679883.81</v>
      </c>
      <c r="E47" s="51">
        <v>3679883.81</v>
      </c>
      <c r="F47" s="113"/>
      <c r="G47" s="113"/>
      <c r="H47" s="113"/>
      <c r="I47" s="56" t="s">
        <v>173</v>
      </c>
      <c r="J47" s="56" t="s">
        <v>174</v>
      </c>
    </row>
    <row r="48" spans="1:10" s="41" customFormat="1" ht="12" x14ac:dyDescent="0.2">
      <c r="A48" s="49" t="str">
        <f>MID(B48,1,14)</f>
        <v xml:space="preserve">   1134000001 </v>
      </c>
      <c r="B48" s="50" t="s">
        <v>185</v>
      </c>
      <c r="C48" s="50"/>
      <c r="D48" s="51">
        <v>23303913.059999999</v>
      </c>
      <c r="E48" s="51">
        <v>23303913.059999999</v>
      </c>
      <c r="F48" s="113"/>
      <c r="G48" s="113"/>
      <c r="H48" s="113"/>
      <c r="I48" s="56" t="s">
        <v>173</v>
      </c>
      <c r="J48" s="56" t="s">
        <v>174</v>
      </c>
    </row>
    <row r="49" spans="1:10" s="41" customFormat="1" ht="12" x14ac:dyDescent="0.2">
      <c r="A49" s="329"/>
      <c r="B49" s="145" t="s">
        <v>153</v>
      </c>
      <c r="C49" s="217"/>
      <c r="D49" s="169">
        <f>SUM(D46:D48)</f>
        <v>27317017.959999997</v>
      </c>
      <c r="E49" s="169">
        <f>SUM(E46:E48)</f>
        <v>27317017.959999997</v>
      </c>
      <c r="F49" s="169">
        <f>SUM(F46:F46)</f>
        <v>0</v>
      </c>
      <c r="G49" s="110">
        <f>SUM(G46:G46)</f>
        <v>0</v>
      </c>
      <c r="H49" s="110">
        <f>SUM(H46:H46)</f>
        <v>0</v>
      </c>
      <c r="I49" s="110"/>
      <c r="J49" s="110"/>
    </row>
    <row r="50" spans="1:10" s="46" customFormat="1" x14ac:dyDescent="0.2">
      <c r="D50" s="7"/>
      <c r="E50" s="7"/>
      <c r="F50" s="7"/>
      <c r="G50" s="7"/>
      <c r="H50" s="7"/>
    </row>
    <row r="51" spans="1:10" s="46" customFormat="1" x14ac:dyDescent="0.2">
      <c r="D51" s="7"/>
      <c r="E51" s="7"/>
      <c r="F51" s="7"/>
      <c r="G51" s="7"/>
      <c r="H51" s="7"/>
    </row>
    <row r="52" spans="1:10" s="46" customFormat="1" ht="12" x14ac:dyDescent="0.2">
      <c r="A52" s="249" t="s">
        <v>303</v>
      </c>
      <c r="B52" s="337"/>
      <c r="C52" s="337"/>
      <c r="D52" s="338"/>
      <c r="E52" s="101"/>
      <c r="F52" s="101"/>
      <c r="G52" s="101"/>
      <c r="H52" s="88"/>
      <c r="I52" s="102"/>
      <c r="J52" s="102"/>
    </row>
    <row r="53" spans="1:10" s="46" customFormat="1" ht="12" x14ac:dyDescent="0.2">
      <c r="A53" s="104"/>
      <c r="B53" s="104"/>
      <c r="C53" s="104"/>
      <c r="D53" s="101"/>
      <c r="E53" s="101"/>
      <c r="F53" s="101"/>
      <c r="G53" s="101"/>
      <c r="H53" s="88"/>
      <c r="I53" s="102"/>
      <c r="J53" s="102"/>
    </row>
    <row r="54" spans="1:10" s="46" customFormat="1" ht="24" x14ac:dyDescent="0.2">
      <c r="A54" s="105" t="s">
        <v>1</v>
      </c>
      <c r="B54" s="209" t="s">
        <v>2</v>
      </c>
      <c r="C54" s="210"/>
      <c r="D54" s="107" t="s">
        <v>8</v>
      </c>
      <c r="E54" s="107" t="s">
        <v>9</v>
      </c>
      <c r="F54" s="107" t="s">
        <v>10</v>
      </c>
      <c r="G54" s="107" t="s">
        <v>11</v>
      </c>
      <c r="H54" s="108" t="s">
        <v>12</v>
      </c>
      <c r="I54" s="106" t="s">
        <v>13</v>
      </c>
      <c r="J54" s="309" t="s">
        <v>14</v>
      </c>
    </row>
    <row r="55" spans="1:10" s="46" customFormat="1" ht="12" x14ac:dyDescent="0.2">
      <c r="A55" s="49" t="str">
        <f>MID(B55,1,14)</f>
        <v xml:space="preserve">   1229000001 </v>
      </c>
      <c r="B55" s="50" t="s">
        <v>304</v>
      </c>
      <c r="C55" s="50"/>
      <c r="D55" s="51">
        <v>670652</v>
      </c>
      <c r="E55" s="51"/>
      <c r="F55" s="113"/>
      <c r="G55" s="51">
        <f>+D55</f>
        <v>670652</v>
      </c>
      <c r="H55" s="51"/>
      <c r="I55" s="339" t="s">
        <v>305</v>
      </c>
      <c r="J55" s="56" t="s">
        <v>174</v>
      </c>
    </row>
    <row r="56" spans="1:10" s="46" customFormat="1" ht="12" x14ac:dyDescent="0.2">
      <c r="A56" s="329"/>
      <c r="B56" s="145" t="s">
        <v>316</v>
      </c>
      <c r="C56" s="217"/>
      <c r="D56" s="169">
        <f>SUM(D55:D55)</f>
        <v>670652</v>
      </c>
      <c r="E56" s="169">
        <f>SUM(E55:E55)</f>
        <v>0</v>
      </c>
      <c r="F56" s="169">
        <f>SUM(F55:F55)</f>
        <v>0</v>
      </c>
      <c r="G56" s="110">
        <f>SUM(G55:G55)</f>
        <v>670652</v>
      </c>
      <c r="H56" s="110">
        <f>SUM(H55:H55)</f>
        <v>0</v>
      </c>
      <c r="I56" s="110"/>
      <c r="J56" s="110"/>
    </row>
    <row r="57" spans="1:10" s="41" customFormat="1" x14ac:dyDescent="0.2">
      <c r="C57" s="46"/>
      <c r="D57" s="7"/>
      <c r="E57" s="7"/>
      <c r="F57" s="7"/>
      <c r="G57" s="7"/>
      <c r="H57" s="7"/>
    </row>
    <row r="58" spans="1:10" s="41" customFormat="1" x14ac:dyDescent="0.2">
      <c r="C58" s="46"/>
      <c r="D58" s="7"/>
      <c r="E58" s="7"/>
      <c r="F58" s="7"/>
      <c r="G58" s="7"/>
      <c r="H58" s="7"/>
    </row>
    <row r="59" spans="1:10" s="46" customFormat="1" x14ac:dyDescent="0.2">
      <c r="D59" s="7"/>
      <c r="E59" s="7"/>
      <c r="F59" s="7"/>
      <c r="G59" s="7"/>
      <c r="H59" s="7"/>
    </row>
    <row r="60" spans="1:10" s="46" customFormat="1" x14ac:dyDescent="0.2">
      <c r="D60" s="7"/>
      <c r="E60" s="7"/>
      <c r="F60" s="7"/>
      <c r="G60" s="7"/>
      <c r="H60" s="7"/>
    </row>
    <row r="61" spans="1:10" s="46" customFormat="1" x14ac:dyDescent="0.2">
      <c r="D61" s="7"/>
      <c r="E61" s="7"/>
      <c r="F61" s="7"/>
      <c r="G61" s="7"/>
      <c r="H61" s="7"/>
    </row>
    <row r="62" spans="1:10" s="46" customFormat="1" x14ac:dyDescent="0.2">
      <c r="D62" s="7"/>
      <c r="E62" s="7"/>
      <c r="F62" s="7"/>
      <c r="G62" s="7"/>
      <c r="H62" s="7"/>
    </row>
    <row r="63" spans="1:10" s="41" customFormat="1" x14ac:dyDescent="0.2">
      <c r="C63" s="46"/>
      <c r="D63" s="7"/>
      <c r="E63" s="7"/>
      <c r="F63" s="7"/>
      <c r="G63" s="7"/>
      <c r="H63" s="7"/>
    </row>
    <row r="64" spans="1:10" s="41" customFormat="1" x14ac:dyDescent="0.2">
      <c r="C64" s="46"/>
      <c r="D64" s="7"/>
      <c r="E64" s="7"/>
      <c r="F64" s="7"/>
      <c r="G64" s="7"/>
      <c r="H64" s="7"/>
    </row>
    <row r="65" spans="3:8" s="41" customFormat="1" x14ac:dyDescent="0.2">
      <c r="C65" s="46"/>
      <c r="D65" s="7"/>
      <c r="E65" s="7"/>
      <c r="F65" s="7"/>
      <c r="G65" s="7"/>
      <c r="H65" s="7"/>
    </row>
    <row r="66" spans="3:8" s="41" customFormat="1" x14ac:dyDescent="0.2">
      <c r="C66" s="46"/>
      <c r="D66" s="7"/>
      <c r="E66" s="7"/>
      <c r="F66" s="7"/>
      <c r="G66" s="7"/>
      <c r="H66" s="7"/>
    </row>
    <row r="67" spans="3:8" s="41" customFormat="1" x14ac:dyDescent="0.2">
      <c r="C67" s="46"/>
      <c r="D67" s="7"/>
      <c r="E67" s="7"/>
      <c r="F67" s="7"/>
      <c r="G67" s="7"/>
      <c r="H67" s="7"/>
    </row>
    <row r="68" spans="3:8" s="41" customFormat="1" x14ac:dyDescent="0.2">
      <c r="C68" s="46"/>
      <c r="D68" s="7"/>
      <c r="E68" s="7"/>
      <c r="F68" s="7"/>
      <c r="G68" s="7"/>
      <c r="H68" s="7"/>
    </row>
    <row r="69" spans="3:8" s="41" customFormat="1" x14ac:dyDescent="0.2">
      <c r="C69" s="46"/>
      <c r="D69" s="7"/>
      <c r="E69" s="7"/>
      <c r="F69" s="7"/>
      <c r="G69" s="7"/>
      <c r="H69" s="7"/>
    </row>
    <row r="70" spans="3:8" s="41" customFormat="1" x14ac:dyDescent="0.2">
      <c r="C70" s="46"/>
      <c r="D70" s="7"/>
      <c r="E70" s="7"/>
      <c r="F70" s="7"/>
      <c r="G70" s="7"/>
      <c r="H70" s="7"/>
    </row>
    <row r="71" spans="3:8" s="41" customFormat="1" x14ac:dyDescent="0.2">
      <c r="C71" s="46"/>
      <c r="D71" s="7"/>
      <c r="E71" s="7"/>
      <c r="F71" s="7"/>
      <c r="G71" s="7"/>
      <c r="H71" s="7"/>
    </row>
    <row r="72" spans="3:8" s="41" customFormat="1" x14ac:dyDescent="0.2">
      <c r="C72" s="46"/>
      <c r="D72" s="7"/>
      <c r="E72" s="7"/>
      <c r="F72" s="7"/>
      <c r="G72" s="7"/>
      <c r="H72" s="7"/>
    </row>
    <row r="73" spans="3:8" s="41" customFormat="1" x14ac:dyDescent="0.2">
      <c r="C73" s="46"/>
      <c r="D73" s="7"/>
      <c r="E73" s="7"/>
      <c r="F73" s="7"/>
      <c r="G73" s="7"/>
      <c r="H73" s="7"/>
    </row>
    <row r="74" spans="3:8" s="41" customFormat="1" x14ac:dyDescent="0.2">
      <c r="C74" s="46"/>
      <c r="D74" s="7"/>
      <c r="E74" s="7"/>
      <c r="F74" s="7"/>
      <c r="G74" s="7"/>
      <c r="H74" s="7"/>
    </row>
    <row r="75" spans="3:8" s="41" customFormat="1" x14ac:dyDescent="0.2">
      <c r="C75" s="46"/>
      <c r="D75" s="7"/>
      <c r="E75" s="7"/>
      <c r="F75" s="7"/>
      <c r="G75" s="7"/>
      <c r="H75" s="7"/>
    </row>
    <row r="76" spans="3:8" s="41" customFormat="1" x14ac:dyDescent="0.2">
      <c r="C76" s="46"/>
      <c r="D76" s="7"/>
      <c r="E76" s="7"/>
      <c r="F76" s="7"/>
      <c r="G76" s="7"/>
      <c r="H76" s="7"/>
    </row>
    <row r="77" spans="3:8" s="41" customFormat="1" x14ac:dyDescent="0.2">
      <c r="C77" s="46"/>
      <c r="D77" s="7"/>
      <c r="E77" s="7"/>
      <c r="F77" s="7"/>
      <c r="G77" s="7"/>
      <c r="H77" s="7"/>
    </row>
    <row r="78" spans="3:8" s="41" customFormat="1" x14ac:dyDescent="0.2">
      <c r="C78" s="46"/>
      <c r="D78" s="7"/>
      <c r="E78" s="7"/>
      <c r="F78" s="7"/>
      <c r="G78" s="7"/>
      <c r="H78" s="7"/>
    </row>
    <row r="79" spans="3:8" s="41" customFormat="1" x14ac:dyDescent="0.2">
      <c r="C79" s="46"/>
      <c r="D79" s="7"/>
      <c r="E79" s="7"/>
      <c r="F79" s="7"/>
      <c r="G79" s="7"/>
      <c r="H79" s="7"/>
    </row>
    <row r="80" spans="3:8" s="41" customFormat="1" x14ac:dyDescent="0.2">
      <c r="C80" s="46"/>
      <c r="D80" s="7"/>
      <c r="E80" s="7"/>
      <c r="F80" s="7"/>
      <c r="G80" s="7"/>
      <c r="H80" s="7"/>
    </row>
    <row r="81" spans="3:8" s="41" customFormat="1" x14ac:dyDescent="0.2">
      <c r="C81" s="46"/>
      <c r="D81" s="7"/>
      <c r="E81" s="7"/>
      <c r="F81" s="7"/>
      <c r="G81" s="7"/>
      <c r="H81" s="7"/>
    </row>
    <row r="82" spans="3:8" s="41" customFormat="1" x14ac:dyDescent="0.2">
      <c r="C82" s="46"/>
      <c r="D82" s="7"/>
      <c r="E82" s="7"/>
      <c r="F82" s="7"/>
      <c r="G82" s="7"/>
      <c r="H82" s="7"/>
    </row>
    <row r="83" spans="3:8" s="41" customFormat="1" x14ac:dyDescent="0.2">
      <c r="C83" s="46"/>
      <c r="D83" s="7"/>
      <c r="E83" s="7"/>
      <c r="F83" s="7"/>
      <c r="G83" s="7"/>
      <c r="H83" s="7"/>
    </row>
    <row r="84" spans="3:8" s="41" customFormat="1" x14ac:dyDescent="0.2">
      <c r="C84" s="46"/>
      <c r="D84" s="7"/>
      <c r="E84" s="7"/>
      <c r="F84" s="7"/>
      <c r="G84" s="7"/>
      <c r="H84" s="7"/>
    </row>
    <row r="85" spans="3:8" s="41" customFormat="1" x14ac:dyDescent="0.2">
      <c r="C85" s="46"/>
      <c r="D85" s="7"/>
      <c r="E85" s="7"/>
      <c r="F85" s="7"/>
      <c r="G85" s="7"/>
      <c r="H85" s="7"/>
    </row>
    <row r="86" spans="3:8" s="41" customFormat="1" x14ac:dyDescent="0.2">
      <c r="C86" s="46"/>
      <c r="D86" s="7"/>
      <c r="E86" s="7"/>
      <c r="F86" s="7"/>
      <c r="G86" s="7"/>
      <c r="H86" s="7"/>
    </row>
    <row r="87" spans="3:8" s="41" customFormat="1" x14ac:dyDescent="0.2">
      <c r="C87" s="46"/>
      <c r="D87" s="7"/>
      <c r="E87" s="7"/>
      <c r="F87" s="7"/>
      <c r="G87" s="7"/>
      <c r="H87" s="7"/>
    </row>
    <row r="88" spans="3:8" s="41" customFormat="1" x14ac:dyDescent="0.2">
      <c r="C88" s="46"/>
      <c r="D88" s="7"/>
      <c r="E88" s="7"/>
      <c r="F88" s="7"/>
      <c r="G88" s="7"/>
      <c r="H88" s="7"/>
    </row>
    <row r="89" spans="3:8" s="41" customFormat="1" x14ac:dyDescent="0.2">
      <c r="C89" s="46"/>
      <c r="D89" s="7"/>
      <c r="E89" s="7"/>
      <c r="F89" s="7"/>
      <c r="G89" s="7"/>
      <c r="H89" s="7"/>
    </row>
    <row r="90" spans="3:8" s="41" customFormat="1" x14ac:dyDescent="0.2">
      <c r="C90" s="46"/>
      <c r="D90" s="7"/>
      <c r="E90" s="7"/>
      <c r="F90" s="7"/>
      <c r="G90" s="7"/>
      <c r="H90" s="7"/>
    </row>
    <row r="91" spans="3:8" s="41" customFormat="1" x14ac:dyDescent="0.2">
      <c r="C91" s="46"/>
      <c r="D91" s="7"/>
      <c r="E91" s="7"/>
      <c r="F91" s="7"/>
      <c r="G91" s="7"/>
      <c r="H91" s="7"/>
    </row>
    <row r="92" spans="3:8" s="41" customFormat="1" x14ac:dyDescent="0.2">
      <c r="C92" s="46"/>
      <c r="D92" s="7"/>
      <c r="E92" s="7"/>
      <c r="F92" s="7"/>
      <c r="G92" s="7"/>
      <c r="H92" s="7"/>
    </row>
    <row r="93" spans="3:8" s="41" customFormat="1" x14ac:dyDescent="0.2">
      <c r="C93" s="46"/>
      <c r="D93" s="7"/>
      <c r="E93" s="7"/>
      <c r="F93" s="7"/>
      <c r="G93" s="7"/>
      <c r="H93" s="7"/>
    </row>
    <row r="94" spans="3:8" s="41" customFormat="1" x14ac:dyDescent="0.2">
      <c r="C94" s="46"/>
      <c r="D94" s="7"/>
      <c r="E94" s="7"/>
      <c r="F94" s="7"/>
      <c r="G94" s="7"/>
      <c r="H94" s="7"/>
    </row>
    <row r="95" spans="3:8" s="41" customFormat="1" x14ac:dyDescent="0.2">
      <c r="C95" s="46"/>
      <c r="D95" s="7"/>
      <c r="E95" s="7"/>
      <c r="F95" s="7"/>
      <c r="G95" s="7"/>
      <c r="H95" s="7"/>
    </row>
    <row r="96" spans="3:8" s="41" customFormat="1" x14ac:dyDescent="0.2">
      <c r="C96" s="46"/>
      <c r="D96" s="7"/>
      <c r="E96" s="7"/>
      <c r="F96" s="7"/>
      <c r="G96" s="7"/>
      <c r="H96" s="7"/>
    </row>
    <row r="97" spans="3:8" s="41" customFormat="1" x14ac:dyDescent="0.2">
      <c r="C97" s="46"/>
      <c r="D97" s="7"/>
      <c r="E97" s="7"/>
      <c r="F97" s="7"/>
      <c r="G97" s="7"/>
      <c r="H97" s="7"/>
    </row>
    <row r="98" spans="3:8" s="41" customFormat="1" x14ac:dyDescent="0.2">
      <c r="C98" s="46"/>
      <c r="D98" s="7"/>
      <c r="E98" s="7"/>
      <c r="F98" s="7"/>
      <c r="G98" s="7"/>
      <c r="H98" s="7"/>
    </row>
    <row r="99" spans="3:8" s="41" customFormat="1" x14ac:dyDescent="0.2">
      <c r="C99" s="46"/>
      <c r="D99" s="7"/>
      <c r="E99" s="7"/>
      <c r="F99" s="7"/>
      <c r="G99" s="7"/>
      <c r="H99" s="7"/>
    </row>
    <row r="100" spans="3:8" s="41" customFormat="1" x14ac:dyDescent="0.2">
      <c r="C100" s="46"/>
      <c r="D100" s="7"/>
      <c r="E100" s="7"/>
      <c r="F100" s="7"/>
      <c r="G100" s="7"/>
      <c r="H100" s="7"/>
    </row>
    <row r="101" spans="3:8" s="41" customFormat="1" x14ac:dyDescent="0.2">
      <c r="C101" s="46"/>
      <c r="D101" s="7"/>
      <c r="E101" s="7"/>
      <c r="F101" s="7"/>
      <c r="G101" s="7"/>
      <c r="H101" s="7"/>
    </row>
    <row r="102" spans="3:8" s="41" customFormat="1" x14ac:dyDescent="0.2">
      <c r="C102" s="46"/>
      <c r="D102" s="7"/>
      <c r="E102" s="7"/>
      <c r="F102" s="7"/>
      <c r="G102" s="7"/>
      <c r="H102" s="7"/>
    </row>
    <row r="103" spans="3:8" s="41" customFormat="1" x14ac:dyDescent="0.2">
      <c r="C103" s="46"/>
      <c r="D103" s="7"/>
      <c r="E103" s="7"/>
      <c r="F103" s="7"/>
      <c r="G103" s="7"/>
      <c r="H103" s="7"/>
    </row>
    <row r="104" spans="3:8" s="41" customFormat="1" x14ac:dyDescent="0.2">
      <c r="C104" s="46"/>
      <c r="D104" s="7"/>
      <c r="E104" s="7"/>
      <c r="F104" s="7"/>
      <c r="G104" s="7"/>
      <c r="H104" s="7"/>
    </row>
    <row r="105" spans="3:8" s="41" customFormat="1" x14ac:dyDescent="0.2">
      <c r="C105" s="46"/>
      <c r="D105" s="7"/>
      <c r="E105" s="7"/>
      <c r="F105" s="7"/>
      <c r="G105" s="7"/>
      <c r="H105" s="7"/>
    </row>
    <row r="106" spans="3:8" s="41" customFormat="1" x14ac:dyDescent="0.2">
      <c r="C106" s="46"/>
      <c r="D106" s="7"/>
      <c r="E106" s="7"/>
      <c r="F106" s="7"/>
      <c r="G106" s="7"/>
      <c r="H106" s="7"/>
    </row>
    <row r="107" spans="3:8" s="41" customFormat="1" x14ac:dyDescent="0.2">
      <c r="C107" s="46"/>
      <c r="D107" s="7"/>
      <c r="E107" s="7"/>
      <c r="F107" s="7"/>
      <c r="G107" s="7"/>
      <c r="H107" s="7"/>
    </row>
    <row r="108" spans="3:8" s="41" customFormat="1" x14ac:dyDescent="0.2">
      <c r="C108" s="46"/>
      <c r="D108" s="7"/>
      <c r="E108" s="7"/>
      <c r="F108" s="7"/>
      <c r="G108" s="7"/>
      <c r="H108" s="7"/>
    </row>
    <row r="109" spans="3:8" s="41" customFormat="1" x14ac:dyDescent="0.2">
      <c r="C109" s="46"/>
      <c r="D109" s="7"/>
      <c r="E109" s="7"/>
      <c r="F109" s="7"/>
      <c r="G109" s="7"/>
      <c r="H109" s="7"/>
    </row>
    <row r="110" spans="3:8" s="41" customFormat="1" x14ac:dyDescent="0.2">
      <c r="C110" s="46"/>
      <c r="D110" s="7"/>
      <c r="E110" s="7"/>
      <c r="F110" s="7"/>
      <c r="G110" s="7"/>
      <c r="H110" s="7"/>
    </row>
    <row r="111" spans="3:8" s="41" customFormat="1" x14ac:dyDescent="0.2">
      <c r="C111" s="46"/>
      <c r="D111" s="7"/>
      <c r="E111" s="7"/>
      <c r="F111" s="7"/>
      <c r="G111" s="7"/>
      <c r="H111" s="7"/>
    </row>
    <row r="112" spans="3:8" s="41" customFormat="1" x14ac:dyDescent="0.2">
      <c r="C112" s="46"/>
      <c r="D112" s="7"/>
      <c r="E112" s="7"/>
      <c r="F112" s="7"/>
      <c r="G112" s="7"/>
      <c r="H112" s="7"/>
    </row>
    <row r="113" spans="3:8" s="41" customFormat="1" x14ac:dyDescent="0.2">
      <c r="C113" s="46"/>
      <c r="D113" s="7"/>
      <c r="E113" s="7"/>
      <c r="F113" s="7"/>
      <c r="G113" s="7"/>
      <c r="H113" s="7"/>
    </row>
    <row r="114" spans="3:8" s="41" customFormat="1" x14ac:dyDescent="0.2">
      <c r="C114" s="46"/>
      <c r="D114" s="7"/>
      <c r="E114" s="7"/>
      <c r="F114" s="7"/>
      <c r="G114" s="7"/>
      <c r="H114" s="7"/>
    </row>
    <row r="115" spans="3:8" s="41" customFormat="1" x14ac:dyDescent="0.2">
      <c r="C115" s="46"/>
      <c r="D115" s="7"/>
      <c r="E115" s="7"/>
      <c r="F115" s="7"/>
      <c r="G115" s="7"/>
      <c r="H115" s="7"/>
    </row>
    <row r="116" spans="3:8" s="41" customFormat="1" x14ac:dyDescent="0.2">
      <c r="C116" s="46"/>
      <c r="D116" s="7"/>
      <c r="E116" s="7"/>
      <c r="F116" s="7"/>
      <c r="G116" s="7"/>
      <c r="H116" s="7"/>
    </row>
    <row r="117" spans="3:8" s="41" customFormat="1" x14ac:dyDescent="0.2">
      <c r="C117" s="46"/>
      <c r="D117" s="7"/>
      <c r="E117" s="7"/>
      <c r="F117" s="7"/>
      <c r="G117" s="7"/>
      <c r="H117" s="7"/>
    </row>
    <row r="118" spans="3:8" s="41" customFormat="1" x14ac:dyDescent="0.2">
      <c r="C118" s="46"/>
      <c r="D118" s="7"/>
      <c r="E118" s="7"/>
      <c r="F118" s="7"/>
      <c r="G118" s="7"/>
      <c r="H118" s="7"/>
    </row>
    <row r="119" spans="3:8" s="41" customFormat="1" x14ac:dyDescent="0.2">
      <c r="C119" s="46"/>
      <c r="D119" s="7"/>
      <c r="E119" s="7"/>
      <c r="F119" s="7"/>
      <c r="G119" s="7"/>
      <c r="H119" s="7"/>
    </row>
    <row r="120" spans="3:8" s="41" customFormat="1" x14ac:dyDescent="0.2">
      <c r="C120" s="46"/>
      <c r="D120" s="7"/>
      <c r="E120" s="7"/>
      <c r="F120" s="7"/>
      <c r="G120" s="7"/>
      <c r="H120" s="7"/>
    </row>
    <row r="121" spans="3:8" s="41" customFormat="1" x14ac:dyDescent="0.2">
      <c r="C121" s="46"/>
      <c r="D121" s="7"/>
      <c r="E121" s="7"/>
      <c r="F121" s="7"/>
      <c r="G121" s="7"/>
      <c r="H121" s="7"/>
    </row>
    <row r="122" spans="3:8" s="41" customFormat="1" x14ac:dyDescent="0.2">
      <c r="C122" s="46"/>
      <c r="D122" s="7"/>
      <c r="E122" s="7"/>
      <c r="F122" s="7"/>
      <c r="G122" s="7"/>
      <c r="H122" s="7"/>
    </row>
    <row r="123" spans="3:8" s="41" customFormat="1" x14ac:dyDescent="0.2">
      <c r="C123" s="46"/>
      <c r="D123" s="7"/>
      <c r="E123" s="7"/>
      <c r="F123" s="7"/>
      <c r="G123" s="7"/>
      <c r="H123" s="7"/>
    </row>
    <row r="124" spans="3:8" s="41" customFormat="1" x14ac:dyDescent="0.2">
      <c r="C124" s="46"/>
      <c r="D124" s="7"/>
      <c r="E124" s="7"/>
      <c r="F124" s="7"/>
      <c r="G124" s="7"/>
      <c r="H124" s="7"/>
    </row>
    <row r="125" spans="3:8" s="41" customFormat="1" x14ac:dyDescent="0.2">
      <c r="C125" s="46"/>
      <c r="D125" s="7"/>
      <c r="E125" s="7"/>
      <c r="F125" s="7"/>
      <c r="G125" s="7"/>
      <c r="H125" s="7"/>
    </row>
    <row r="126" spans="3:8" s="41" customFormat="1" x14ac:dyDescent="0.2">
      <c r="C126" s="46"/>
      <c r="D126" s="7"/>
      <c r="E126" s="7"/>
      <c r="F126" s="7"/>
      <c r="G126" s="7"/>
      <c r="H126" s="7"/>
    </row>
    <row r="127" spans="3:8" s="41" customFormat="1" x14ac:dyDescent="0.2">
      <c r="C127" s="46"/>
      <c r="D127" s="7"/>
      <c r="E127" s="7"/>
      <c r="F127" s="7"/>
      <c r="G127" s="7"/>
      <c r="H127" s="7"/>
    </row>
    <row r="128" spans="3:8" s="41" customFormat="1" x14ac:dyDescent="0.2">
      <c r="C128" s="46"/>
      <c r="D128" s="7"/>
      <c r="E128" s="7"/>
      <c r="F128" s="7"/>
      <c r="G128" s="7"/>
      <c r="H128" s="7"/>
    </row>
    <row r="129" spans="1:9" s="41" customFormat="1" x14ac:dyDescent="0.2">
      <c r="C129" s="46"/>
      <c r="D129" s="7"/>
      <c r="E129" s="7"/>
      <c r="F129" s="7"/>
      <c r="G129" s="7"/>
      <c r="H129" s="7"/>
    </row>
    <row r="130" spans="1:9" s="41" customFormat="1" x14ac:dyDescent="0.2">
      <c r="C130" s="46"/>
      <c r="D130" s="7"/>
      <c r="E130" s="7"/>
      <c r="F130" s="7"/>
      <c r="G130" s="7"/>
      <c r="H130" s="7"/>
    </row>
    <row r="131" spans="1:9" s="41" customFormat="1" x14ac:dyDescent="0.2">
      <c r="C131" s="46"/>
      <c r="D131" s="7"/>
      <c r="E131" s="7"/>
      <c r="F131" s="7"/>
      <c r="G131" s="7"/>
      <c r="H131" s="7"/>
    </row>
    <row r="132" spans="1:9" x14ac:dyDescent="0.2">
      <c r="A132" s="13"/>
      <c r="B132" s="13"/>
      <c r="C132" s="13"/>
      <c r="D132" s="14"/>
      <c r="E132" s="14"/>
      <c r="F132" s="14"/>
      <c r="G132" s="14"/>
      <c r="H132" s="14"/>
      <c r="I132" s="13"/>
    </row>
    <row r="133" spans="1:9" x14ac:dyDescent="0.2">
      <c r="A133" s="42"/>
      <c r="B133" s="43"/>
      <c r="C133" s="43"/>
    </row>
    <row r="134" spans="1:9" x14ac:dyDescent="0.2">
      <c r="A134" s="42"/>
      <c r="B134" s="43"/>
      <c r="C134" s="43"/>
    </row>
    <row r="135" spans="1:9" x14ac:dyDescent="0.2">
      <c r="A135" s="42"/>
      <c r="B135" s="43"/>
      <c r="C135" s="43"/>
    </row>
    <row r="136" spans="1:9" x14ac:dyDescent="0.2">
      <c r="A136" s="42"/>
      <c r="B136" s="43"/>
      <c r="C136" s="43"/>
    </row>
    <row r="137" spans="1:9" x14ac:dyDescent="0.2">
      <c r="A137" s="42"/>
      <c r="B137" s="43"/>
      <c r="C137" s="43"/>
    </row>
  </sheetData>
  <mergeCells count="3">
    <mergeCell ref="A1:J1"/>
    <mergeCell ref="A2:J2"/>
    <mergeCell ref="A3:J3"/>
  </mergeCells>
  <dataValidations count="9">
    <dataValidation allowBlank="1" showInputMessage="1" showErrorMessage="1" prompt="Indicar si el deudor ya sobrepasó el plazo estipulado para pago, 90, 180 o 365 días." sqref="J12 J21 J45 J54 J38"/>
    <dataValidation allowBlank="1" showInputMessage="1" showErrorMessage="1" prompt="Informar sobre caraterísticas cualitativas de la cuenta, ejemplo: acciones implementadas para su recuperación, causas de la demora en su recuperación." sqref="I12 I21 I45 I54 I38"/>
    <dataValidation allowBlank="1" showInputMessage="1" showErrorMessage="1" prompt="Importe de la cuentas por cobrar con vencimiento mayor a 365 días." sqref="H12 H21 H45 H54 H38"/>
    <dataValidation allowBlank="1" showInputMessage="1" showErrorMessage="1" prompt="Importe de la cuentas por cobrar con fecha de vencimiento de 181 a 365 días." sqref="G12 G21 G45 G54 G38"/>
    <dataValidation allowBlank="1" showInputMessage="1" showErrorMessage="1" prompt="Importe de la cuentas por cobrar con fecha de vencimiento de 91 a 180 días." sqref="F12 F21 F45 F54 F38"/>
    <dataValidation allowBlank="1" showInputMessage="1" showErrorMessage="1" prompt="Importe de la cuentas por cobrar con fecha de vencimiento de 1 a 90 días." sqref="E12 E21 E45 E54 E38"/>
    <dataValidation allowBlank="1" showInputMessage="1" showErrorMessage="1" prompt="Corresponde al nombre o descripción de la cuenta de acuerdo al Plan de Cuentas emitido por el CONAC." sqref="B12:C12 B21:C21 B45:C45 B54:C54 B38:C38"/>
    <dataValidation allowBlank="1" showInputMessage="1" showErrorMessage="1" prompt="Corresponde al número de la cuenta de acuerdo al Plan de Cuentas emitido por el CONAC (DOF 23/12/2015). Excepto cuentas por cobrar de contribuciones o fideicomisos que se encuentran dentro de inversiones financieras..." sqref="A12 A21 A45 A54 A38"/>
    <dataValidation allowBlank="1" showInputMessage="1" showErrorMessage="1" prompt="Saldo final del periodo de la información financiera trimestral presentada, el cual debe coincidir con la suma de las columnas de 90, 180, 365 y más de 365 días." sqref="D12 D21 D45 D54 D38"/>
  </dataValidations>
  <printOptions horizontalCentered="1"/>
  <pageMargins left="0.70866141732283472" right="0.70866141732283472" top="0.74803149606299213" bottom="0.74803149606299213" header="0.31496062992125984" footer="0.31496062992125984"/>
  <pageSetup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zoomScaleSheetLayoutView="100" workbookViewId="0">
      <selection activeCell="D33" sqref="D33"/>
    </sheetView>
  </sheetViews>
  <sheetFormatPr baseColWidth="10" defaultRowHeight="11.25" x14ac:dyDescent="0.2"/>
  <cols>
    <col min="1" max="1" width="15.5703125" style="6" customWidth="1"/>
    <col min="2" max="2" width="14.140625" style="6" customWidth="1"/>
    <col min="3" max="3" width="11.5703125" style="46" customWidth="1"/>
    <col min="4" max="4" width="14.140625" style="46" customWidth="1"/>
    <col min="5" max="5" width="21.140625" style="46" customWidth="1"/>
    <col min="6" max="6" width="25.28515625" style="7" customWidth="1"/>
    <col min="7" max="7" width="17.7109375" style="6" customWidth="1"/>
    <col min="8" max="8" width="7.7109375" style="6" customWidth="1"/>
    <col min="9" max="16384" width="11.42578125" style="6"/>
  </cols>
  <sheetData>
    <row r="1" spans="1:8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</row>
    <row r="2" spans="1:8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</row>
    <row r="3" spans="1:8" ht="12" x14ac:dyDescent="0.2">
      <c r="A3" s="365" t="str">
        <f>+'ESF-03'!A3:J3</f>
        <v>AL 30 DE SEPTIEMBRE DE 2017</v>
      </c>
      <c r="B3" s="365"/>
      <c r="C3" s="365"/>
      <c r="D3" s="365"/>
      <c r="E3" s="365"/>
      <c r="F3" s="365"/>
      <c r="G3" s="365"/>
      <c r="H3" s="365"/>
    </row>
    <row r="4" spans="1:8" x14ac:dyDescent="0.2">
      <c r="A4" s="1"/>
      <c r="B4" s="1"/>
      <c r="C4" s="1"/>
      <c r="D4" s="1"/>
      <c r="E4" s="2"/>
      <c r="F4" s="3"/>
      <c r="G4" s="4"/>
    </row>
    <row r="5" spans="1:8" s="46" customFormat="1" x14ac:dyDescent="0.2">
      <c r="A5" s="1"/>
      <c r="B5" s="1"/>
      <c r="C5" s="1"/>
      <c r="D5" s="1"/>
      <c r="E5" s="2"/>
      <c r="F5" s="3"/>
      <c r="G5" s="4"/>
    </row>
    <row r="6" spans="1:8" s="46" customFormat="1" x14ac:dyDescent="0.2">
      <c r="A6" s="1"/>
      <c r="B6" s="1"/>
      <c r="C6" s="1"/>
      <c r="D6" s="1"/>
      <c r="E6" s="2"/>
      <c r="F6" s="3"/>
      <c r="G6" s="4"/>
    </row>
    <row r="7" spans="1:8" s="46" customFormat="1" x14ac:dyDescent="0.2">
      <c r="F7" s="7"/>
    </row>
    <row r="8" spans="1:8" s="46" customFormat="1" x14ac:dyDescent="0.2">
      <c r="F8" s="7"/>
    </row>
    <row r="9" spans="1:8" s="46" customFormat="1" x14ac:dyDescent="0.2">
      <c r="F9" s="7"/>
    </row>
    <row r="10" spans="1:8" x14ac:dyDescent="0.2">
      <c r="A10" s="25"/>
      <c r="B10" s="25"/>
      <c r="C10" s="25"/>
      <c r="D10" s="25"/>
      <c r="E10" s="25"/>
      <c r="F10" s="28"/>
      <c r="G10" s="25"/>
    </row>
    <row r="11" spans="1:8" x14ac:dyDescent="0.2">
      <c r="A11" s="25"/>
      <c r="B11" s="25"/>
      <c r="C11" s="25"/>
      <c r="D11" s="25"/>
      <c r="E11" s="25"/>
      <c r="F11" s="28"/>
      <c r="G11" s="25"/>
    </row>
    <row r="12" spans="1:8" s="12" customFormat="1" ht="17.25" customHeight="1" x14ac:dyDescent="0.2">
      <c r="A12" s="254" t="s">
        <v>17</v>
      </c>
      <c r="B12" s="308"/>
      <c r="C12" s="111"/>
      <c r="D12" s="111"/>
      <c r="E12" s="111"/>
      <c r="F12" s="115"/>
      <c r="G12" s="116" t="s">
        <v>15</v>
      </c>
    </row>
    <row r="13" spans="1:8" ht="12" x14ac:dyDescent="0.2">
      <c r="A13" s="117"/>
      <c r="B13" s="117"/>
      <c r="C13" s="117"/>
      <c r="D13" s="117"/>
      <c r="E13" s="117"/>
      <c r="F13" s="118"/>
      <c r="G13" s="119"/>
    </row>
    <row r="14" spans="1:8" ht="18.75" customHeight="1" x14ac:dyDescent="0.2">
      <c r="A14" s="105" t="s">
        <v>1</v>
      </c>
      <c r="B14" s="228" t="s">
        <v>2</v>
      </c>
      <c r="C14" s="260"/>
      <c r="D14" s="223"/>
      <c r="E14" s="210"/>
      <c r="F14" s="120" t="s">
        <v>3</v>
      </c>
      <c r="G14" s="121" t="s">
        <v>16</v>
      </c>
    </row>
    <row r="15" spans="1:8" ht="20.100000000000001" customHeight="1" x14ac:dyDescent="0.2">
      <c r="A15" s="49" t="str">
        <f>MID(B15,1,13)</f>
        <v xml:space="preserve">  1151102100 </v>
      </c>
      <c r="B15" s="65" t="s">
        <v>186</v>
      </c>
      <c r="C15" s="66"/>
      <c r="D15" s="66"/>
      <c r="E15" s="67"/>
      <c r="F15" s="51">
        <v>9958236.3000000007</v>
      </c>
      <c r="G15" s="122" t="s">
        <v>188</v>
      </c>
    </row>
    <row r="16" spans="1:8" s="45" customFormat="1" ht="20.100000000000001" customHeight="1" x14ac:dyDescent="0.2">
      <c r="A16" s="49" t="str">
        <f>MID(B16,1,13)</f>
        <v xml:space="preserve">  1151302400 </v>
      </c>
      <c r="B16" s="65" t="s">
        <v>471</v>
      </c>
      <c r="C16" s="66"/>
      <c r="D16" s="66"/>
      <c r="E16" s="67"/>
      <c r="F16" s="51">
        <v>368555.4</v>
      </c>
      <c r="G16" s="122" t="s">
        <v>188</v>
      </c>
    </row>
    <row r="17" spans="1:7" s="46" customFormat="1" ht="20.100000000000001" customHeight="1" x14ac:dyDescent="0.2">
      <c r="A17" s="49" t="str">
        <f>MID(B17,1,13)</f>
        <v xml:space="preserve">  1151402500 </v>
      </c>
      <c r="B17" s="65" t="s">
        <v>472</v>
      </c>
      <c r="C17" s="66"/>
      <c r="D17" s="66"/>
      <c r="E17" s="67"/>
      <c r="F17" s="51">
        <v>18750</v>
      </c>
      <c r="G17" s="122" t="s">
        <v>188</v>
      </c>
    </row>
    <row r="18" spans="1:7" s="45" customFormat="1" ht="20.100000000000001" customHeight="1" x14ac:dyDescent="0.2">
      <c r="A18" s="49" t="str">
        <f>MID(B18,1,13)</f>
        <v xml:space="preserve">  1151602700 </v>
      </c>
      <c r="B18" s="65" t="s">
        <v>187</v>
      </c>
      <c r="C18" s="66"/>
      <c r="D18" s="66"/>
      <c r="E18" s="67"/>
      <c r="F18" s="51">
        <v>197.3</v>
      </c>
      <c r="G18" s="122" t="s">
        <v>188</v>
      </c>
    </row>
    <row r="19" spans="1:7" ht="20.100000000000001" customHeight="1" x14ac:dyDescent="0.2">
      <c r="A19" s="49" t="str">
        <f>MID(B19,1,13)</f>
        <v xml:space="preserve">  1151802900 </v>
      </c>
      <c r="B19" s="361" t="s">
        <v>473</v>
      </c>
      <c r="C19" s="66"/>
      <c r="D19" s="66"/>
      <c r="E19" s="67"/>
      <c r="F19" s="51">
        <v>27300</v>
      </c>
      <c r="G19" s="122" t="s">
        <v>188</v>
      </c>
    </row>
    <row r="20" spans="1:7" ht="21" customHeight="1" x14ac:dyDescent="0.2">
      <c r="A20" s="123"/>
      <c r="B20" s="257" t="s">
        <v>98</v>
      </c>
      <c r="C20" s="258"/>
      <c r="D20" s="258"/>
      <c r="E20" s="259"/>
      <c r="F20" s="124">
        <f>SUM(F15:F19)</f>
        <v>10373039.000000002</v>
      </c>
      <c r="G20" s="125"/>
    </row>
    <row r="22" spans="1:7" x14ac:dyDescent="0.2">
      <c r="B22" s="6" t="str">
        <f>+UPPER(B10)</f>
        <v/>
      </c>
    </row>
  </sheetData>
  <mergeCells count="3">
    <mergeCell ref="A1:H1"/>
    <mergeCell ref="A2:H2"/>
    <mergeCell ref="A3:H3"/>
  </mergeCells>
  <dataValidations count="4">
    <dataValidation allowBlank="1" showInputMessage="1" showErrorMessage="1" prompt="Corresponde al nombre o descripción de la cuenta de acuerdo al Plan de Cuentas emitido por el CONAC." sqref="B14:E14"/>
    <dataValidation allowBlank="1" showInputMessage="1" showErrorMessage="1" prompt="Método de valuación aplicados." sqref="G14"/>
    <dataValidation allowBlank="1" showInputMessage="1" showErrorMessage="1" prompt="Corresponde al número de la cuenta de acuerdo al Plan de Cuentas emitido por el CONAC (DOF 23/12/2015)." sqref="A14"/>
    <dataValidation allowBlank="1" showInputMessage="1" showErrorMessage="1" prompt="Saldo final de la Información Financiera Trimestral que se presenta (trimestral: 1er, 2do, 3ro. o 4to.)." sqref="F14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zoomScaleNormal="100" zoomScaleSheetLayoutView="100" workbookViewId="0">
      <selection activeCell="C5" sqref="C5"/>
    </sheetView>
  </sheetViews>
  <sheetFormatPr baseColWidth="10" defaultRowHeight="11.25" x14ac:dyDescent="0.2"/>
  <cols>
    <col min="1" max="1" width="12.140625" style="6" customWidth="1"/>
    <col min="2" max="2" width="13.5703125" style="6" customWidth="1"/>
    <col min="3" max="3" width="17.140625" style="46" customWidth="1"/>
    <col min="4" max="4" width="24.5703125" style="46" customWidth="1"/>
    <col min="5" max="6" width="15.28515625" style="7" bestFit="1" customWidth="1"/>
    <col min="7" max="7" width="14" style="7" customWidth="1"/>
    <col min="8" max="8" width="15" style="6" bestFit="1" customWidth="1"/>
    <col min="9" max="9" width="17.7109375" style="6" customWidth="1"/>
    <col min="10" max="10" width="8.7109375" style="6" customWidth="1"/>
    <col min="11" max="11" width="5" style="6" customWidth="1"/>
    <col min="12" max="16384" width="11.42578125" style="6"/>
  </cols>
  <sheetData>
    <row r="1" spans="1:12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364"/>
      <c r="J1" s="68"/>
      <c r="K1" s="68"/>
      <c r="L1" s="68"/>
    </row>
    <row r="2" spans="1:12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365"/>
      <c r="J2" s="69"/>
      <c r="K2" s="69"/>
      <c r="L2" s="69"/>
    </row>
    <row r="3" spans="1:12" s="46" customFormat="1" ht="12" x14ac:dyDescent="0.2">
      <c r="A3" s="365" t="str">
        <f>+'ESF-05'!A3:H3</f>
        <v>AL 30 DE SEPTIEMBRE DE 2017</v>
      </c>
      <c r="B3" s="365"/>
      <c r="C3" s="365"/>
      <c r="D3" s="365"/>
      <c r="E3" s="365"/>
      <c r="F3" s="365"/>
      <c r="G3" s="365"/>
      <c r="H3" s="365"/>
      <c r="I3" s="365"/>
      <c r="J3" s="69"/>
      <c r="K3" s="69"/>
      <c r="L3" s="69"/>
    </row>
    <row r="4" spans="1:12" s="46" customFormat="1" x14ac:dyDescent="0.2">
      <c r="A4" s="1"/>
      <c r="B4" s="1"/>
      <c r="C4" s="1"/>
      <c r="D4" s="1"/>
      <c r="E4" s="1"/>
      <c r="F4" s="1"/>
      <c r="G4" s="2"/>
      <c r="H4" s="3"/>
      <c r="I4" s="4"/>
      <c r="J4" s="7"/>
      <c r="L4" s="5"/>
    </row>
    <row r="5" spans="1:12" s="46" customFormat="1" x14ac:dyDescent="0.2">
      <c r="A5" s="1"/>
      <c r="B5" s="1"/>
      <c r="C5" s="1"/>
      <c r="D5" s="1"/>
      <c r="E5" s="1"/>
      <c r="F5" s="1"/>
      <c r="G5" s="2"/>
      <c r="H5" s="3"/>
      <c r="I5" s="4"/>
      <c r="J5" s="7"/>
      <c r="L5" s="5"/>
    </row>
    <row r="6" spans="1:12" s="46" customFormat="1" x14ac:dyDescent="0.2">
      <c r="A6" s="1"/>
      <c r="B6" s="1"/>
      <c r="C6" s="1"/>
      <c r="D6" s="1"/>
      <c r="E6" s="1"/>
      <c r="F6" s="1"/>
      <c r="G6" s="2"/>
      <c r="H6" s="3"/>
      <c r="I6" s="4"/>
      <c r="J6" s="7"/>
      <c r="L6" s="5"/>
    </row>
    <row r="7" spans="1:12" x14ac:dyDescent="0.2">
      <c r="H7" s="3"/>
    </row>
    <row r="8" spans="1:12" ht="11.25" customHeight="1" x14ac:dyDescent="0.2">
      <c r="A8" s="249" t="s">
        <v>18</v>
      </c>
      <c r="B8" s="222"/>
      <c r="C8" s="222"/>
      <c r="D8" s="250"/>
      <c r="E8" s="126"/>
      <c r="F8" s="126"/>
      <c r="G8" s="126"/>
      <c r="H8" s="103" t="s">
        <v>19</v>
      </c>
      <c r="I8" s="102"/>
      <c r="J8" s="102"/>
    </row>
    <row r="9" spans="1:12" ht="12" x14ac:dyDescent="0.2">
      <c r="A9" s="127"/>
      <c r="B9" s="127"/>
      <c r="C9" s="127"/>
      <c r="D9" s="127"/>
      <c r="E9" s="126"/>
      <c r="F9" s="128"/>
      <c r="G9" s="128"/>
      <c r="H9" s="129"/>
      <c r="I9" s="102"/>
      <c r="J9" s="102"/>
    </row>
    <row r="10" spans="1:12" ht="15" customHeight="1" x14ac:dyDescent="0.2">
      <c r="A10" s="92" t="s">
        <v>1</v>
      </c>
      <c r="B10" s="228" t="s">
        <v>2</v>
      </c>
      <c r="C10" s="223"/>
      <c r="D10" s="210"/>
      <c r="E10" s="218" t="s">
        <v>20</v>
      </c>
      <c r="F10" s="130" t="s">
        <v>21</v>
      </c>
      <c r="G10" s="130" t="s">
        <v>22</v>
      </c>
      <c r="H10" s="94" t="s">
        <v>23</v>
      </c>
      <c r="I10" s="102"/>
      <c r="J10" s="102"/>
    </row>
    <row r="11" spans="1:12" ht="12" x14ac:dyDescent="0.2">
      <c r="A11" s="49" t="str">
        <f>MID(B11,1,13)</f>
        <v xml:space="preserve">   1231005811</v>
      </c>
      <c r="B11" s="65" t="s">
        <v>189</v>
      </c>
      <c r="C11" s="66"/>
      <c r="D11" s="67"/>
      <c r="E11" s="51">
        <v>209996266.44</v>
      </c>
      <c r="F11" s="51">
        <v>213093993.74000001</v>
      </c>
      <c r="G11" s="51">
        <v>3097727.3</v>
      </c>
      <c r="H11" s="97"/>
      <c r="I11" s="102"/>
      <c r="J11" s="102"/>
    </row>
    <row r="12" spans="1:12" s="38" customFormat="1" ht="12" x14ac:dyDescent="0.2">
      <c r="A12" s="49" t="str">
        <f>MID(B12,1,13)</f>
        <v xml:space="preserve">   1233005831</v>
      </c>
      <c r="B12" s="65" t="s">
        <v>190</v>
      </c>
      <c r="C12" s="66"/>
      <c r="D12" s="67"/>
      <c r="E12" s="51">
        <v>1080878693.5599999</v>
      </c>
      <c r="F12" s="51">
        <v>1080878693.5599999</v>
      </c>
      <c r="G12" s="51">
        <v>0</v>
      </c>
      <c r="H12" s="131" t="s">
        <v>192</v>
      </c>
      <c r="I12" s="102"/>
      <c r="J12" s="102"/>
    </row>
    <row r="13" spans="1:12" s="38" customFormat="1" ht="12" x14ac:dyDescent="0.2">
      <c r="A13" s="49" t="str">
        <f>MID(B13,1,13)</f>
        <v xml:space="preserve">   1236206221</v>
      </c>
      <c r="B13" s="65" t="s">
        <v>191</v>
      </c>
      <c r="C13" s="66"/>
      <c r="D13" s="67"/>
      <c r="E13" s="51">
        <v>308536285.80000001</v>
      </c>
      <c r="F13" s="51">
        <v>354029534.44999999</v>
      </c>
      <c r="G13" s="51">
        <v>45493248.649999999</v>
      </c>
      <c r="H13" s="97"/>
      <c r="I13" s="102"/>
      <c r="J13" s="102"/>
    </row>
    <row r="14" spans="1:12" ht="12" x14ac:dyDescent="0.2">
      <c r="A14" s="114"/>
      <c r="B14" s="220" t="s">
        <v>154</v>
      </c>
      <c r="C14" s="224"/>
      <c r="D14" s="221"/>
      <c r="E14" s="219">
        <f>SUM(E11:E13)</f>
        <v>1599411245.8</v>
      </c>
      <c r="F14" s="110">
        <f>SUM(F11:F13)</f>
        <v>1648002221.75</v>
      </c>
      <c r="G14" s="110">
        <f>SUM(G11:G13)</f>
        <v>48590975.949999996</v>
      </c>
      <c r="H14" s="110"/>
      <c r="I14" s="102"/>
      <c r="J14" s="102"/>
    </row>
    <row r="15" spans="1:12" ht="12" x14ac:dyDescent="0.2">
      <c r="A15" s="111"/>
      <c r="B15" s="111"/>
      <c r="C15" s="111"/>
      <c r="D15" s="111"/>
      <c r="E15" s="112"/>
      <c r="F15" s="112"/>
      <c r="G15" s="112"/>
      <c r="H15" s="111"/>
      <c r="I15" s="102"/>
      <c r="J15" s="102"/>
    </row>
    <row r="16" spans="1:12" ht="12" x14ac:dyDescent="0.2">
      <c r="A16" s="111"/>
      <c r="B16" s="111"/>
      <c r="C16" s="111"/>
      <c r="D16" s="111"/>
      <c r="E16" s="112"/>
      <c r="F16" s="112"/>
      <c r="G16" s="112"/>
      <c r="H16" s="111"/>
      <c r="I16" s="102"/>
      <c r="J16" s="102"/>
    </row>
    <row r="17" spans="1:10" ht="11.25" customHeight="1" x14ac:dyDescent="0.2">
      <c r="A17" s="249" t="s">
        <v>24</v>
      </c>
      <c r="B17" s="308"/>
      <c r="C17" s="111"/>
      <c r="D17" s="111"/>
      <c r="E17" s="126"/>
      <c r="F17" s="126"/>
      <c r="G17" s="126"/>
      <c r="H17" s="103" t="s">
        <v>19</v>
      </c>
      <c r="I17" s="102"/>
      <c r="J17" s="102"/>
    </row>
    <row r="18" spans="1:10" ht="12.75" customHeight="1" x14ac:dyDescent="0.2">
      <c r="A18" s="117"/>
      <c r="B18" s="117"/>
      <c r="C18" s="117"/>
      <c r="D18" s="117"/>
      <c r="E18" s="132"/>
      <c r="F18" s="88"/>
      <c r="G18" s="88"/>
      <c r="H18" s="102"/>
      <c r="I18" s="102"/>
      <c r="J18" s="102"/>
    </row>
    <row r="19" spans="1:10" ht="15" customHeight="1" x14ac:dyDescent="0.2">
      <c r="A19" s="92" t="s">
        <v>1</v>
      </c>
      <c r="B19" s="228" t="s">
        <v>2</v>
      </c>
      <c r="C19" s="223"/>
      <c r="D19" s="210"/>
      <c r="E19" s="218" t="s">
        <v>20</v>
      </c>
      <c r="F19" s="130" t="s">
        <v>21</v>
      </c>
      <c r="G19" s="130" t="s">
        <v>22</v>
      </c>
      <c r="H19" s="94" t="s">
        <v>23</v>
      </c>
      <c r="I19" s="102"/>
      <c r="J19" s="102"/>
    </row>
    <row r="20" spans="1:10" ht="12" x14ac:dyDescent="0.2">
      <c r="A20" s="49" t="str">
        <f t="shared" ref="A20:A30" si="0">MID(B20,1,13)</f>
        <v xml:space="preserve">   1241105111</v>
      </c>
      <c r="B20" s="65" t="s">
        <v>193</v>
      </c>
      <c r="C20" s="66"/>
      <c r="D20" s="67"/>
      <c r="E20" s="51">
        <v>100993346.62</v>
      </c>
      <c r="F20" s="51">
        <v>111596633.78</v>
      </c>
      <c r="G20" s="51">
        <v>10603287.16</v>
      </c>
      <c r="H20" s="131" t="s">
        <v>192</v>
      </c>
      <c r="I20" s="102"/>
      <c r="J20" s="102"/>
    </row>
    <row r="21" spans="1:10" s="38" customFormat="1" ht="12" x14ac:dyDescent="0.2">
      <c r="A21" s="49" t="str">
        <f t="shared" si="0"/>
        <v xml:space="preserve">   1241305151</v>
      </c>
      <c r="B21" s="65" t="s">
        <v>194</v>
      </c>
      <c r="C21" s="66"/>
      <c r="D21" s="67"/>
      <c r="E21" s="51">
        <v>121519422.61</v>
      </c>
      <c r="F21" s="51">
        <v>127869283</v>
      </c>
      <c r="G21" s="51">
        <v>6349860.3899999997</v>
      </c>
      <c r="H21" s="131" t="s">
        <v>192</v>
      </c>
      <c r="I21" s="102"/>
      <c r="J21" s="102"/>
    </row>
    <row r="22" spans="1:10" s="38" customFormat="1" ht="12" x14ac:dyDescent="0.2">
      <c r="A22" s="49" t="str">
        <f t="shared" si="0"/>
        <v xml:space="preserve">   1241905191</v>
      </c>
      <c r="B22" s="65" t="s">
        <v>195</v>
      </c>
      <c r="C22" s="66"/>
      <c r="D22" s="67"/>
      <c r="E22" s="51">
        <v>100215072.37</v>
      </c>
      <c r="F22" s="51">
        <v>103603428.66</v>
      </c>
      <c r="G22" s="51">
        <v>3388356.29</v>
      </c>
      <c r="H22" s="131" t="s">
        <v>192</v>
      </c>
      <c r="I22" s="102"/>
      <c r="J22" s="102"/>
    </row>
    <row r="23" spans="1:10" s="46" customFormat="1" ht="12" x14ac:dyDescent="0.2">
      <c r="A23" s="49" t="str">
        <f t="shared" si="0"/>
        <v xml:space="preserve">   1242105211</v>
      </c>
      <c r="B23" s="361" t="s">
        <v>474</v>
      </c>
      <c r="C23" s="66"/>
      <c r="D23" s="67"/>
      <c r="E23" s="51">
        <v>0</v>
      </c>
      <c r="F23" s="51">
        <v>29990</v>
      </c>
      <c r="G23" s="51">
        <v>29990</v>
      </c>
      <c r="H23" s="131" t="s">
        <v>192</v>
      </c>
      <c r="I23" s="102"/>
      <c r="J23" s="102"/>
    </row>
    <row r="24" spans="1:10" s="46" customFormat="1" ht="12" x14ac:dyDescent="0.2">
      <c r="A24" s="49" t="str">
        <f t="shared" si="0"/>
        <v xml:space="preserve">   1243105311</v>
      </c>
      <c r="B24" s="65" t="s">
        <v>196</v>
      </c>
      <c r="C24" s="66"/>
      <c r="D24" s="67"/>
      <c r="E24" s="51">
        <v>48470</v>
      </c>
      <c r="F24" s="51">
        <v>174050</v>
      </c>
      <c r="G24" s="51">
        <v>125580</v>
      </c>
      <c r="H24" s="131" t="s">
        <v>192</v>
      </c>
      <c r="I24" s="102"/>
      <c r="J24" s="102"/>
    </row>
    <row r="25" spans="1:10" s="46" customFormat="1" ht="12" x14ac:dyDescent="0.2">
      <c r="A25" s="49" t="str">
        <f t="shared" si="0"/>
        <v xml:space="preserve">   1244105411</v>
      </c>
      <c r="B25" s="65" t="s">
        <v>197</v>
      </c>
      <c r="C25" s="66"/>
      <c r="D25" s="67"/>
      <c r="E25" s="51">
        <v>96116425.980000004</v>
      </c>
      <c r="F25" s="51">
        <v>95670361.159999996</v>
      </c>
      <c r="G25" s="51">
        <v>-446064.82</v>
      </c>
      <c r="H25" s="131" t="s">
        <v>192</v>
      </c>
      <c r="I25" s="102"/>
      <c r="J25" s="102"/>
    </row>
    <row r="26" spans="1:10" s="46" customFormat="1" ht="12" x14ac:dyDescent="0.2">
      <c r="A26" s="49" t="str">
        <f t="shared" si="0"/>
        <v xml:space="preserve">   1244905491</v>
      </c>
      <c r="B26" s="65" t="s">
        <v>198</v>
      </c>
      <c r="C26" s="66"/>
      <c r="D26" s="67"/>
      <c r="E26" s="51">
        <v>411900</v>
      </c>
      <c r="F26" s="51">
        <v>411900</v>
      </c>
      <c r="G26" s="51">
        <v>0</v>
      </c>
      <c r="H26" s="131" t="s">
        <v>192</v>
      </c>
      <c r="I26" s="102"/>
      <c r="J26" s="102"/>
    </row>
    <row r="27" spans="1:10" s="46" customFormat="1" ht="12" x14ac:dyDescent="0.2">
      <c r="A27" s="49" t="str">
        <f t="shared" si="0"/>
        <v xml:space="preserve">   1246405641</v>
      </c>
      <c r="B27" s="65" t="s">
        <v>199</v>
      </c>
      <c r="C27" s="66"/>
      <c r="D27" s="67"/>
      <c r="E27" s="51">
        <v>1559851.31</v>
      </c>
      <c r="F27" s="51">
        <v>1659372.35</v>
      </c>
      <c r="G27" s="51">
        <v>99521.04</v>
      </c>
      <c r="H27" s="131" t="s">
        <v>192</v>
      </c>
      <c r="I27" s="102"/>
      <c r="J27" s="102"/>
    </row>
    <row r="28" spans="1:10" s="38" customFormat="1" ht="12" x14ac:dyDescent="0.2">
      <c r="A28" s="49" t="str">
        <f t="shared" si="0"/>
        <v xml:space="preserve">   1246505651</v>
      </c>
      <c r="B28" s="65" t="s">
        <v>200</v>
      </c>
      <c r="C28" s="66"/>
      <c r="D28" s="67"/>
      <c r="E28" s="51">
        <v>7983629.4199999999</v>
      </c>
      <c r="F28" s="51">
        <v>7964805.0899999999</v>
      </c>
      <c r="G28" s="51">
        <v>-18824.330000000002</v>
      </c>
      <c r="H28" s="131" t="s">
        <v>192</v>
      </c>
      <c r="I28" s="102"/>
      <c r="J28" s="102"/>
    </row>
    <row r="29" spans="1:10" s="38" customFormat="1" ht="12" x14ac:dyDescent="0.2">
      <c r="A29" s="49" t="str">
        <f t="shared" si="0"/>
        <v xml:space="preserve">   1246605661</v>
      </c>
      <c r="B29" s="65" t="s">
        <v>201</v>
      </c>
      <c r="C29" s="66"/>
      <c r="D29" s="67"/>
      <c r="E29" s="51">
        <v>2528513.61</v>
      </c>
      <c r="F29" s="51">
        <v>2870323.85</v>
      </c>
      <c r="G29" s="51">
        <v>341810.24</v>
      </c>
      <c r="H29" s="131" t="s">
        <v>192</v>
      </c>
      <c r="I29" s="102"/>
      <c r="J29" s="102"/>
    </row>
    <row r="30" spans="1:10" s="38" customFormat="1" ht="12" x14ac:dyDescent="0.2">
      <c r="A30" s="49" t="str">
        <f t="shared" si="0"/>
        <v xml:space="preserve">   1246705671</v>
      </c>
      <c r="B30" s="65" t="s">
        <v>202</v>
      </c>
      <c r="C30" s="66"/>
      <c r="D30" s="67"/>
      <c r="E30" s="51">
        <v>383393.23</v>
      </c>
      <c r="F30" s="51">
        <v>460927.7</v>
      </c>
      <c r="G30" s="51">
        <v>77534.47</v>
      </c>
      <c r="H30" s="131" t="s">
        <v>192</v>
      </c>
      <c r="I30" s="102"/>
      <c r="J30" s="102"/>
    </row>
    <row r="31" spans="1:10" ht="12" x14ac:dyDescent="0.2">
      <c r="A31" s="114"/>
      <c r="B31" s="220" t="s">
        <v>103</v>
      </c>
      <c r="C31" s="224"/>
      <c r="D31" s="221"/>
      <c r="E31" s="219">
        <f>SUM(E20:E30)</f>
        <v>431760025.1500001</v>
      </c>
      <c r="F31" s="110">
        <f>SUM(F20:F30)</f>
        <v>452311075.59000003</v>
      </c>
      <c r="G31" s="110">
        <f>SUM(G20:G30)</f>
        <v>20551050.439999998</v>
      </c>
      <c r="H31" s="110"/>
      <c r="I31" s="102"/>
      <c r="J31" s="102"/>
    </row>
    <row r="32" spans="1:10" s="10" customFormat="1" ht="12" x14ac:dyDescent="0.2">
      <c r="A32" s="134"/>
      <c r="B32" s="134"/>
      <c r="C32" s="134"/>
      <c r="D32" s="134"/>
      <c r="E32" s="135"/>
      <c r="F32" s="135"/>
      <c r="G32" s="135"/>
      <c r="H32" s="135"/>
      <c r="I32" s="136"/>
      <c r="J32" s="136"/>
    </row>
    <row r="33" spans="1:10" s="10" customFormat="1" ht="12" x14ac:dyDescent="0.2">
      <c r="A33" s="134"/>
      <c r="B33" s="134"/>
      <c r="C33" s="134"/>
      <c r="D33" s="134"/>
      <c r="E33" s="135"/>
      <c r="F33" s="135"/>
      <c r="G33" s="135"/>
      <c r="H33" s="135"/>
      <c r="I33" s="136"/>
      <c r="J33" s="136"/>
    </row>
    <row r="34" spans="1:10" ht="12" x14ac:dyDescent="0.2">
      <c r="A34" s="102"/>
      <c r="B34" s="102"/>
      <c r="C34" s="102"/>
      <c r="D34" s="102"/>
      <c r="E34" s="88"/>
      <c r="F34" s="88"/>
      <c r="G34" s="88"/>
      <c r="H34" s="102"/>
      <c r="I34" s="102"/>
      <c r="J34" s="102"/>
    </row>
    <row r="35" spans="1:10" ht="12" x14ac:dyDescent="0.2">
      <c r="A35" s="310" t="s">
        <v>291</v>
      </c>
      <c r="B35" s="313"/>
      <c r="C35" s="313"/>
      <c r="D35" s="314"/>
      <c r="E35" s="126"/>
      <c r="F35" s="126"/>
      <c r="G35" s="126"/>
      <c r="H35" s="102"/>
      <c r="I35" s="103" t="s">
        <v>19</v>
      </c>
      <c r="J35" s="102"/>
    </row>
    <row r="36" spans="1:10" ht="12" x14ac:dyDescent="0.2">
      <c r="A36" s="117"/>
      <c r="B36" s="117"/>
      <c r="C36" s="117"/>
      <c r="D36" s="117"/>
      <c r="E36" s="132"/>
      <c r="F36" s="88"/>
      <c r="G36" s="88"/>
      <c r="H36" s="102"/>
      <c r="I36" s="102"/>
      <c r="J36" s="102"/>
    </row>
    <row r="37" spans="1:10" ht="27.95" customHeight="1" x14ac:dyDescent="0.2">
      <c r="A37" s="105" t="s">
        <v>1</v>
      </c>
      <c r="B37" s="228" t="s">
        <v>2</v>
      </c>
      <c r="C37" s="223"/>
      <c r="D37" s="210"/>
      <c r="E37" s="218" t="s">
        <v>20</v>
      </c>
      <c r="F37" s="130" t="s">
        <v>21</v>
      </c>
      <c r="G37" s="130" t="s">
        <v>22</v>
      </c>
      <c r="H37" s="94" t="s">
        <v>23</v>
      </c>
      <c r="I37" s="94" t="s">
        <v>106</v>
      </c>
      <c r="J37" s="94" t="s">
        <v>107</v>
      </c>
    </row>
    <row r="38" spans="1:10" s="10" customFormat="1" ht="12" x14ac:dyDescent="0.2">
      <c r="A38" s="53" t="str">
        <f>MID(B38,1,13)</f>
        <v xml:space="preserve">   1261005831</v>
      </c>
      <c r="B38" s="65" t="s">
        <v>214</v>
      </c>
      <c r="C38" s="66"/>
      <c r="D38" s="67"/>
      <c r="E38" s="51">
        <v>-199311137.11000001</v>
      </c>
      <c r="F38" s="51">
        <v>-240196538.03999999</v>
      </c>
      <c r="G38" s="51">
        <v>-40885400.93</v>
      </c>
      <c r="H38" s="122" t="s">
        <v>192</v>
      </c>
      <c r="I38" s="122" t="s">
        <v>203</v>
      </c>
      <c r="J38" s="261">
        <v>0.05</v>
      </c>
    </row>
    <row r="39" spans="1:10" ht="12" x14ac:dyDescent="0.2">
      <c r="A39" s="49" t="str">
        <f t="shared" ref="A39:A48" si="1">MID(B39,1,13)</f>
        <v xml:space="preserve">   1263005111</v>
      </c>
      <c r="B39" s="65" t="s">
        <v>204</v>
      </c>
      <c r="C39" s="66"/>
      <c r="D39" s="67"/>
      <c r="E39" s="51">
        <v>-37340028.840000004</v>
      </c>
      <c r="F39" s="51">
        <v>-44564531.049999997</v>
      </c>
      <c r="G39" s="51">
        <v>-7224502.21</v>
      </c>
      <c r="H39" s="122" t="s">
        <v>192</v>
      </c>
      <c r="I39" s="122" t="s">
        <v>203</v>
      </c>
      <c r="J39" s="261">
        <v>0.1</v>
      </c>
    </row>
    <row r="40" spans="1:10" s="46" customFormat="1" ht="12" x14ac:dyDescent="0.2">
      <c r="A40" s="49" t="str">
        <f t="shared" si="1"/>
        <v xml:space="preserve">   1263005151</v>
      </c>
      <c r="B40" s="65" t="s">
        <v>205</v>
      </c>
      <c r="C40" s="66"/>
      <c r="D40" s="67"/>
      <c r="E40" s="51">
        <v>-102865344.55</v>
      </c>
      <c r="F40" s="51">
        <v>-110565689.55</v>
      </c>
      <c r="G40" s="51">
        <v>-7700345</v>
      </c>
      <c r="H40" s="122" t="s">
        <v>192</v>
      </c>
      <c r="I40" s="122" t="s">
        <v>203</v>
      </c>
      <c r="J40" s="261">
        <v>0.33</v>
      </c>
    </row>
    <row r="41" spans="1:10" s="46" customFormat="1" ht="12" x14ac:dyDescent="0.2">
      <c r="A41" s="49" t="str">
        <f t="shared" si="1"/>
        <v xml:space="preserve">   1263005191</v>
      </c>
      <c r="B41" s="65" t="s">
        <v>206</v>
      </c>
      <c r="C41" s="66"/>
      <c r="D41" s="67"/>
      <c r="E41" s="51">
        <v>-59128909.5</v>
      </c>
      <c r="F41" s="51">
        <v>-70925713.170000002</v>
      </c>
      <c r="G41" s="51">
        <v>-11796803.67</v>
      </c>
      <c r="H41" s="122" t="s">
        <v>192</v>
      </c>
      <c r="I41" s="122" t="s">
        <v>203</v>
      </c>
      <c r="J41" s="261">
        <v>0.2</v>
      </c>
    </row>
    <row r="42" spans="1:10" s="46" customFormat="1" ht="12" x14ac:dyDescent="0.2">
      <c r="A42" s="49" t="str">
        <f t="shared" si="1"/>
        <v xml:space="preserve">   1263005311</v>
      </c>
      <c r="B42" s="65" t="s">
        <v>207</v>
      </c>
      <c r="C42" s="66"/>
      <c r="D42" s="67"/>
      <c r="E42" s="51">
        <v>-3249.5</v>
      </c>
      <c r="F42" s="51">
        <v>-7906.47</v>
      </c>
      <c r="G42" s="51">
        <v>-4656.97</v>
      </c>
      <c r="H42" s="122" t="s">
        <v>192</v>
      </c>
      <c r="I42" s="122" t="s">
        <v>203</v>
      </c>
      <c r="J42" s="261">
        <v>0.1</v>
      </c>
    </row>
    <row r="43" spans="1:10" s="46" customFormat="1" ht="12" x14ac:dyDescent="0.2">
      <c r="A43" s="49" t="str">
        <f t="shared" si="1"/>
        <v xml:space="preserve">   1263005411</v>
      </c>
      <c r="B43" s="65" t="s">
        <v>208</v>
      </c>
      <c r="C43" s="66"/>
      <c r="D43" s="67"/>
      <c r="E43" s="51">
        <v>-57442012.229999997</v>
      </c>
      <c r="F43" s="51">
        <v>-66803099.32</v>
      </c>
      <c r="G43" s="51">
        <v>-9361087.0899999999</v>
      </c>
      <c r="H43" s="122" t="s">
        <v>192</v>
      </c>
      <c r="I43" s="122" t="s">
        <v>203</v>
      </c>
      <c r="J43" s="261">
        <v>0.25</v>
      </c>
    </row>
    <row r="44" spans="1:10" s="46" customFormat="1" ht="12" x14ac:dyDescent="0.2">
      <c r="A44" s="49" t="str">
        <f t="shared" si="1"/>
        <v xml:space="preserve">   1263005491</v>
      </c>
      <c r="B44" s="65" t="s">
        <v>209</v>
      </c>
      <c r="C44" s="66"/>
      <c r="D44" s="67"/>
      <c r="E44" s="51">
        <v>-146877.07999999999</v>
      </c>
      <c r="F44" s="51">
        <v>-199845.84</v>
      </c>
      <c r="G44" s="51">
        <v>-52968.76</v>
      </c>
      <c r="H44" s="122" t="s">
        <v>192</v>
      </c>
      <c r="I44" s="122" t="s">
        <v>203</v>
      </c>
      <c r="J44" s="261">
        <v>0.25</v>
      </c>
    </row>
    <row r="45" spans="1:10" s="46" customFormat="1" ht="12" x14ac:dyDescent="0.2">
      <c r="A45" s="49" t="str">
        <f t="shared" si="1"/>
        <v xml:space="preserve">   1263005641</v>
      </c>
      <c r="B45" s="65" t="s">
        <v>210</v>
      </c>
      <c r="C45" s="66"/>
      <c r="D45" s="67"/>
      <c r="E45" s="51">
        <v>-413411.58</v>
      </c>
      <c r="F45" s="51">
        <v>-648927.53</v>
      </c>
      <c r="G45" s="51">
        <v>-235515.95</v>
      </c>
      <c r="H45" s="122" t="s">
        <v>192</v>
      </c>
      <c r="I45" s="122" t="s">
        <v>203</v>
      </c>
      <c r="J45" s="261">
        <v>0.2</v>
      </c>
    </row>
    <row r="46" spans="1:10" s="46" customFormat="1" ht="12" x14ac:dyDescent="0.2">
      <c r="A46" s="49" t="str">
        <f t="shared" si="1"/>
        <v xml:space="preserve">   1263005651</v>
      </c>
      <c r="B46" s="65" t="s">
        <v>211</v>
      </c>
      <c r="C46" s="66"/>
      <c r="D46" s="67"/>
      <c r="E46" s="51">
        <v>-6558048.3200000003</v>
      </c>
      <c r="F46" s="51">
        <v>-6913334.0899999999</v>
      </c>
      <c r="G46" s="51">
        <v>-355285.77</v>
      </c>
      <c r="H46" s="122" t="s">
        <v>192</v>
      </c>
      <c r="I46" s="122" t="s">
        <v>203</v>
      </c>
      <c r="J46" s="261">
        <v>0.25</v>
      </c>
    </row>
    <row r="47" spans="1:10" s="46" customFormat="1" ht="12" x14ac:dyDescent="0.2">
      <c r="A47" s="49" t="str">
        <f t="shared" si="1"/>
        <v xml:space="preserve">   1263005661</v>
      </c>
      <c r="B47" s="65" t="s">
        <v>212</v>
      </c>
      <c r="C47" s="66"/>
      <c r="D47" s="67"/>
      <c r="E47" s="51">
        <v>-1610330.5</v>
      </c>
      <c r="F47" s="51">
        <v>-1841772.66</v>
      </c>
      <c r="G47" s="51">
        <v>-231442.16</v>
      </c>
      <c r="H47" s="122" t="s">
        <v>192</v>
      </c>
      <c r="I47" s="122" t="s">
        <v>203</v>
      </c>
      <c r="J47" s="261">
        <v>0.2</v>
      </c>
    </row>
    <row r="48" spans="1:10" s="46" customFormat="1" ht="12" x14ac:dyDescent="0.2">
      <c r="A48" s="49" t="str">
        <f t="shared" si="1"/>
        <v xml:space="preserve">   1263005671</v>
      </c>
      <c r="B48" s="65" t="s">
        <v>213</v>
      </c>
      <c r="C48" s="66"/>
      <c r="D48" s="67"/>
      <c r="E48" s="51">
        <v>-237951.28</v>
      </c>
      <c r="F48" s="51">
        <v>-258408.08</v>
      </c>
      <c r="G48" s="51">
        <v>-20456.8</v>
      </c>
      <c r="H48" s="122" t="s">
        <v>192</v>
      </c>
      <c r="I48" s="122" t="s">
        <v>203</v>
      </c>
      <c r="J48" s="261">
        <v>0.2</v>
      </c>
    </row>
    <row r="49" spans="1:10" ht="12" x14ac:dyDescent="0.2">
      <c r="A49" s="114"/>
      <c r="B49" s="220" t="s">
        <v>317</v>
      </c>
      <c r="C49" s="224"/>
      <c r="D49" s="221"/>
      <c r="E49" s="219">
        <f>SUM(E38:E48)</f>
        <v>-465057300.48999995</v>
      </c>
      <c r="F49" s="219">
        <f t="shared" ref="F49:G49" si="2">SUM(F38:F48)</f>
        <v>-542925765.79999995</v>
      </c>
      <c r="G49" s="219">
        <f t="shared" si="2"/>
        <v>-77868465.310000002</v>
      </c>
      <c r="H49" s="110"/>
      <c r="I49" s="110"/>
      <c r="J49" s="110"/>
    </row>
    <row r="50" spans="1:10" ht="12" x14ac:dyDescent="0.2">
      <c r="A50" s="102"/>
      <c r="B50" s="102"/>
      <c r="C50" s="102"/>
      <c r="D50" s="102"/>
      <c r="E50" s="88"/>
      <c r="F50" s="88"/>
      <c r="G50" s="88"/>
      <c r="H50" s="102"/>
      <c r="I50" s="102"/>
      <c r="J50" s="102"/>
    </row>
    <row r="51" spans="1:10" ht="12" x14ac:dyDescent="0.2">
      <c r="A51" s="102"/>
      <c r="B51" s="102"/>
      <c r="C51" s="102"/>
      <c r="D51" s="102"/>
      <c r="E51" s="88"/>
      <c r="F51" s="88"/>
      <c r="G51" s="88"/>
      <c r="H51" s="102"/>
      <c r="I51" s="102"/>
      <c r="J51" s="102"/>
    </row>
  </sheetData>
  <mergeCells count="3">
    <mergeCell ref="A1:I1"/>
    <mergeCell ref="A2:I2"/>
    <mergeCell ref="A3:I3"/>
  </mergeCells>
  <dataValidations count="8">
    <dataValidation allowBlank="1" showInputMessage="1" showErrorMessage="1" prompt="Criterio para la aplicación de depreciación: anual, mensual, trimestral, etc." sqref="H10 H19 H37"/>
    <dataValidation allowBlank="1" showInputMessage="1" showErrorMessage="1" prompt="Diferencia entre el saldo final y el inicial presentados." sqref="G10 G19 G37"/>
    <dataValidation allowBlank="1" showInputMessage="1" showErrorMessage="1" prompt="Corresponde al nombre o descripción de la cuenta de acuerdo al Plan de Cuentas emitido por el CONAC." sqref="B10:D10 B19:D19 B37:D37"/>
    <dataValidation allowBlank="1" showInputMessage="1" showErrorMessage="1" prompt="Indicar el método de depreciación." sqref="I37"/>
    <dataValidation allowBlank="1" showInputMessage="1" showErrorMessage="1" prompt="Indicar la tasa de aplicación." sqref="J37"/>
    <dataValidation allowBlank="1" showInputMessage="1" showErrorMessage="1" prompt="Corresponde al número de la cuenta de acuerdo al Plan de Cuentas emitido por el CONAC (DOF 23/12/2015)." sqref="A10 A19 A37"/>
    <dataValidation allowBlank="1" showInputMessage="1" showErrorMessage="1" prompt="Saldo al 31 de diciembre del año anterior del ejercio que se presenta." sqref="E10 E19 E37"/>
    <dataValidation allowBlank="1" showInputMessage="1" showErrorMessage="1" prompt="Importe final del periodo que corresponde la información financiera trimestral que se presenta." sqref="F10 F19 F37"/>
  </dataValidation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Normal="100" zoomScaleSheetLayoutView="100" workbookViewId="0">
      <selection activeCell="D9" sqref="D9"/>
    </sheetView>
  </sheetViews>
  <sheetFormatPr baseColWidth="10" defaultRowHeight="11.25" x14ac:dyDescent="0.2"/>
  <cols>
    <col min="1" max="1" width="16.42578125" style="6" customWidth="1"/>
    <col min="2" max="2" width="15.7109375" style="6" customWidth="1"/>
    <col min="3" max="3" width="15.7109375" style="46" customWidth="1"/>
    <col min="4" max="4" width="17.5703125" style="46" customWidth="1"/>
    <col min="5" max="5" width="19.85546875" style="7" customWidth="1"/>
    <col min="6" max="6" width="17.7109375" style="7" customWidth="1"/>
    <col min="7" max="7" width="15.5703125" style="7" customWidth="1"/>
    <col min="8" max="8" width="17.7109375" style="6" customWidth="1"/>
    <col min="9" max="9" width="6.140625" style="6" customWidth="1"/>
    <col min="10" max="10" width="3" style="6" customWidth="1"/>
    <col min="11" max="11" width="3.42578125" style="6" customWidth="1"/>
    <col min="12" max="16384" width="11.42578125" style="6"/>
  </cols>
  <sheetData>
    <row r="1" spans="1:11" s="46" customFormat="1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</row>
    <row r="2" spans="1:11" s="46" customFormat="1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s="46" customFormat="1" ht="12" x14ac:dyDescent="0.2">
      <c r="A3" s="365" t="str">
        <f>+'ESF-08'!A3:I3</f>
        <v>AL 30 DE SEPTIEMBRE DE 2017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s="46" customFormat="1" x14ac:dyDescent="0.2">
      <c r="A4" s="1"/>
      <c r="B4" s="1"/>
      <c r="C4" s="1"/>
      <c r="D4" s="1"/>
      <c r="E4" s="1"/>
      <c r="F4" s="1"/>
      <c r="G4" s="1"/>
      <c r="H4" s="1"/>
      <c r="I4" s="2"/>
      <c r="J4" s="3"/>
      <c r="K4" s="4"/>
    </row>
    <row r="5" spans="1:11" s="46" customFormat="1" x14ac:dyDescent="0.2">
      <c r="A5" s="1"/>
      <c r="B5" s="1"/>
      <c r="C5" s="1"/>
      <c r="D5" s="1"/>
      <c r="E5" s="1"/>
      <c r="F5" s="1"/>
      <c r="G5" s="1"/>
      <c r="H5" s="1"/>
      <c r="I5" s="2"/>
      <c r="J5" s="3"/>
      <c r="K5" s="4"/>
    </row>
    <row r="6" spans="1:11" s="46" customFormat="1" x14ac:dyDescent="0.2">
      <c r="A6" s="1"/>
      <c r="B6" s="1"/>
      <c r="C6" s="1"/>
      <c r="D6" s="1"/>
      <c r="E6" s="1"/>
      <c r="F6" s="1"/>
      <c r="G6" s="1"/>
      <c r="H6" s="1"/>
      <c r="I6" s="2"/>
      <c r="J6" s="3"/>
      <c r="K6" s="4"/>
    </row>
    <row r="7" spans="1:11" ht="11.25" customHeight="1" x14ac:dyDescent="0.2">
      <c r="A7" s="1"/>
      <c r="B7" s="1"/>
      <c r="C7" s="1"/>
      <c r="D7" s="1"/>
      <c r="E7" s="2"/>
      <c r="F7" s="2"/>
      <c r="G7" s="2"/>
      <c r="H7" s="5"/>
    </row>
    <row r="8" spans="1:11" ht="11.25" customHeight="1" x14ac:dyDescent="0.2">
      <c r="A8" s="1"/>
      <c r="B8" s="1"/>
      <c r="C8" s="1"/>
      <c r="D8" s="1"/>
      <c r="E8" s="2"/>
      <c r="F8" s="2"/>
      <c r="G8" s="2"/>
    </row>
    <row r="9" spans="1:11" s="45" customFormat="1" ht="11.25" customHeight="1" x14ac:dyDescent="0.2">
      <c r="A9" s="1"/>
      <c r="B9" s="1"/>
      <c r="C9" s="1"/>
      <c r="D9" s="1"/>
      <c r="E9" s="2"/>
      <c r="F9" s="2"/>
      <c r="G9" s="2"/>
    </row>
    <row r="10" spans="1:11" ht="11.25" customHeight="1" x14ac:dyDescent="0.2"/>
    <row r="11" spans="1:11" ht="11.25" customHeight="1" x14ac:dyDescent="0.2">
      <c r="A11" s="137" t="s">
        <v>43</v>
      </c>
      <c r="B11" s="137"/>
      <c r="C11" s="140"/>
      <c r="D11" s="140"/>
      <c r="E11" s="138"/>
      <c r="F11" s="138"/>
      <c r="G11" s="138"/>
      <c r="H11" s="139" t="s">
        <v>25</v>
      </c>
    </row>
    <row r="12" spans="1:11" s="10" customFormat="1" ht="12" x14ac:dyDescent="0.2">
      <c r="A12" s="140"/>
      <c r="B12" s="140"/>
      <c r="C12" s="140"/>
      <c r="D12" s="140"/>
      <c r="E12" s="138"/>
      <c r="F12" s="138"/>
      <c r="G12" s="138"/>
      <c r="H12" s="136"/>
    </row>
    <row r="13" spans="1:11" ht="15" customHeight="1" x14ac:dyDescent="0.2">
      <c r="A13" s="92" t="s">
        <v>1</v>
      </c>
      <c r="B13" s="349" t="s">
        <v>2</v>
      </c>
      <c r="C13" s="350"/>
      <c r="D13" s="351"/>
      <c r="E13" s="130" t="s">
        <v>20</v>
      </c>
      <c r="F13" s="130" t="s">
        <v>21</v>
      </c>
      <c r="G13" s="130" t="s">
        <v>22</v>
      </c>
      <c r="H13" s="94" t="s">
        <v>23</v>
      </c>
    </row>
    <row r="14" spans="1:11" ht="12" x14ac:dyDescent="0.2">
      <c r="A14" s="49" t="str">
        <f>MID(B14,1,13)</f>
        <v xml:space="preserve">   1251005911</v>
      </c>
      <c r="B14" s="50" t="s">
        <v>318</v>
      </c>
      <c r="C14" s="352"/>
      <c r="D14" s="353"/>
      <c r="E14" s="51">
        <v>0</v>
      </c>
      <c r="F14" s="51">
        <v>54174.04</v>
      </c>
      <c r="G14" s="51">
        <v>54174.04</v>
      </c>
      <c r="H14" s="49" t="s">
        <v>216</v>
      </c>
    </row>
    <row r="15" spans="1:11" ht="12" x14ac:dyDescent="0.2">
      <c r="A15" s="49" t="str">
        <f>MID(B15,1,13)</f>
        <v xml:space="preserve">   1254105971</v>
      </c>
      <c r="B15" s="50" t="s">
        <v>215</v>
      </c>
      <c r="C15" s="50"/>
      <c r="D15" s="50"/>
      <c r="E15" s="51">
        <v>24045300.620000001</v>
      </c>
      <c r="F15" s="51">
        <v>24628075.34</v>
      </c>
      <c r="G15" s="51">
        <v>582774.72</v>
      </c>
      <c r="H15" s="49" t="s">
        <v>216</v>
      </c>
    </row>
    <row r="16" spans="1:11" ht="12" x14ac:dyDescent="0.2">
      <c r="A16" s="114"/>
      <c r="B16" s="220" t="s">
        <v>104</v>
      </c>
      <c r="C16" s="224"/>
      <c r="D16" s="252"/>
      <c r="E16" s="219">
        <f>SUM(E14:E15)</f>
        <v>24045300.620000001</v>
      </c>
      <c r="F16" s="219">
        <f t="shared" ref="F16:G16" si="0">SUM(F14:F15)</f>
        <v>24682249.379999999</v>
      </c>
      <c r="G16" s="219">
        <f t="shared" si="0"/>
        <v>636948.76</v>
      </c>
      <c r="H16" s="114"/>
    </row>
    <row r="17" spans="1:8" s="46" customFormat="1" ht="12" x14ac:dyDescent="0.2">
      <c r="A17" s="111"/>
      <c r="B17" s="111"/>
      <c r="C17" s="111"/>
      <c r="D17" s="111"/>
      <c r="E17" s="112"/>
      <c r="F17" s="112"/>
      <c r="G17" s="112"/>
      <c r="H17" s="111"/>
    </row>
    <row r="18" spans="1:8" s="46" customFormat="1" ht="12" x14ac:dyDescent="0.2">
      <c r="A18" s="111"/>
      <c r="B18" s="111"/>
      <c r="C18" s="111"/>
      <c r="D18" s="111"/>
      <c r="E18" s="112"/>
      <c r="F18" s="112"/>
      <c r="G18" s="112"/>
      <c r="H18" s="111"/>
    </row>
    <row r="19" spans="1:8" ht="12" x14ac:dyDescent="0.2">
      <c r="A19" s="111"/>
      <c r="B19" s="111"/>
      <c r="C19" s="111"/>
      <c r="D19" s="111"/>
      <c r="E19" s="112"/>
      <c r="F19" s="112"/>
      <c r="G19" s="112"/>
      <c r="H19" s="111"/>
    </row>
    <row r="20" spans="1:8" ht="11.25" customHeight="1" x14ac:dyDescent="0.2">
      <c r="A20" s="111"/>
      <c r="B20" s="111"/>
      <c r="C20" s="111"/>
      <c r="D20" s="111"/>
      <c r="E20" s="112"/>
      <c r="F20" s="112"/>
      <c r="G20" s="112"/>
      <c r="H20" s="111"/>
    </row>
    <row r="21" spans="1:8" ht="12" x14ac:dyDescent="0.2">
      <c r="A21" s="249" t="s">
        <v>96</v>
      </c>
      <c r="B21" s="260"/>
      <c r="C21" s="260"/>
      <c r="D21" s="262"/>
      <c r="E21" s="138"/>
      <c r="F21" s="138"/>
      <c r="G21" s="138"/>
      <c r="H21" s="139" t="s">
        <v>25</v>
      </c>
    </row>
    <row r="22" spans="1:8" ht="15" customHeight="1" x14ac:dyDescent="0.2">
      <c r="A22" s="141"/>
      <c r="B22" s="141"/>
      <c r="C22" s="141"/>
      <c r="D22" s="141"/>
      <c r="E22" s="142"/>
      <c r="F22" s="142"/>
      <c r="G22" s="142"/>
      <c r="H22" s="102"/>
    </row>
    <row r="23" spans="1:8" s="40" customFormat="1" ht="20.100000000000001" customHeight="1" x14ac:dyDescent="0.2">
      <c r="A23" s="105" t="s">
        <v>1</v>
      </c>
      <c r="B23" s="228" t="s">
        <v>2</v>
      </c>
      <c r="C23" s="223"/>
      <c r="D23" s="251"/>
      <c r="E23" s="130" t="s">
        <v>20</v>
      </c>
      <c r="F23" s="130" t="s">
        <v>21</v>
      </c>
      <c r="G23" s="354" t="s">
        <v>22</v>
      </c>
      <c r="H23" s="94" t="s">
        <v>23</v>
      </c>
    </row>
    <row r="24" spans="1:8" ht="12" x14ac:dyDescent="0.2">
      <c r="A24" s="49" t="str">
        <f>MID(B24,1,13)</f>
        <v xml:space="preserve">   1265005911</v>
      </c>
      <c r="B24" s="65" t="s">
        <v>319</v>
      </c>
      <c r="C24" s="352"/>
      <c r="D24" s="353"/>
      <c r="E24" s="51">
        <v>0</v>
      </c>
      <c r="F24" s="51">
        <v>-27087.03</v>
      </c>
      <c r="G24" s="51">
        <v>-27087.03</v>
      </c>
      <c r="H24" s="355" t="s">
        <v>216</v>
      </c>
    </row>
    <row r="25" spans="1:8" ht="12" x14ac:dyDescent="0.2">
      <c r="A25" s="53" t="str">
        <f>MID(B25,1,13)</f>
        <v xml:space="preserve">   1265005971</v>
      </c>
      <c r="B25" s="65" t="s">
        <v>217</v>
      </c>
      <c r="C25" s="66"/>
      <c r="D25" s="67"/>
      <c r="E25" s="51">
        <v>-23871325.329999998</v>
      </c>
      <c r="F25" s="51">
        <v>-24061164.16</v>
      </c>
      <c r="G25" s="51">
        <v>-189838.83</v>
      </c>
      <c r="H25" s="355" t="s">
        <v>216</v>
      </c>
    </row>
    <row r="26" spans="1:8" ht="12" x14ac:dyDescent="0.2">
      <c r="A26" s="114"/>
      <c r="B26" s="220" t="s">
        <v>105</v>
      </c>
      <c r="C26" s="224"/>
      <c r="D26" s="252"/>
      <c r="E26" s="219">
        <f>SUM(E24:E25)</f>
        <v>-23871325.329999998</v>
      </c>
      <c r="F26" s="219">
        <f t="shared" ref="F26:G26" si="1">SUM(F24:F25)</f>
        <v>-24088251.190000001</v>
      </c>
      <c r="G26" s="219">
        <f t="shared" si="1"/>
        <v>-216925.86</v>
      </c>
      <c r="H26" s="114"/>
    </row>
    <row r="27" spans="1:8" s="46" customFormat="1" x14ac:dyDescent="0.2">
      <c r="E27" s="7"/>
      <c r="F27" s="7"/>
      <c r="G27" s="7"/>
    </row>
    <row r="28" spans="1:8" s="46" customFormat="1" x14ac:dyDescent="0.2">
      <c r="E28" s="7"/>
      <c r="F28" s="7"/>
      <c r="G28" s="7"/>
    </row>
    <row r="29" spans="1:8" s="46" customFormat="1" x14ac:dyDescent="0.2">
      <c r="E29" s="7"/>
      <c r="F29" s="7"/>
      <c r="G29" s="7"/>
    </row>
    <row r="30" spans="1:8" s="46" customFormat="1" x14ac:dyDescent="0.2">
      <c r="E30" s="7"/>
      <c r="F30" s="7"/>
      <c r="G30" s="7"/>
    </row>
    <row r="31" spans="1:8" s="46" customFormat="1" x14ac:dyDescent="0.2">
      <c r="E31" s="7"/>
      <c r="F31" s="7"/>
      <c r="G31" s="7"/>
    </row>
  </sheetData>
  <mergeCells count="3">
    <mergeCell ref="A1:K1"/>
    <mergeCell ref="A2:K2"/>
    <mergeCell ref="A3:K3"/>
  </mergeCells>
  <dataValidations count="6">
    <dataValidation allowBlank="1" showInputMessage="1" showErrorMessage="1" prompt="Corresponde al nombre o descripción de la cuenta de acuerdo al Plan de Cuentas emitido por el CONAC." sqref="B13 C13:D14 C23:D24 B23"/>
    <dataValidation allowBlank="1" showInputMessage="1" showErrorMessage="1" prompt="Diferencia entre el saldo final y el inicial presentados." sqref="G13:G14 G23:G24"/>
    <dataValidation allowBlank="1" showInputMessage="1" showErrorMessage="1" prompt="Indicar el medio como se está amortizando el intangible, por tiempo, por uso." sqref="H13 H23"/>
    <dataValidation allowBlank="1" showInputMessage="1" showErrorMessage="1" prompt="Corresponde al número de la cuenta de acuerdo al Plan de Cuentas emitido por el CONAC (DOF 23/12/2015)." sqref="A13 A23"/>
    <dataValidation allowBlank="1" showInputMessage="1" showErrorMessage="1" prompt="Saldo al 31 de diciembre del año anterior del ejercio que se presenta." sqref="E13:E14 E23:E24"/>
    <dataValidation allowBlank="1" showInputMessage="1" showErrorMessage="1" prompt="Importe final del periodo que corresponde la información financiera trimestral que se presenta." sqref="F13:F14 F23:F24"/>
  </dataValidation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zoomScaleNormal="100" zoomScaleSheetLayoutView="100" workbookViewId="0">
      <selection activeCell="B7" sqref="B7"/>
    </sheetView>
  </sheetViews>
  <sheetFormatPr baseColWidth="10" defaultColWidth="13.7109375" defaultRowHeight="11.25" x14ac:dyDescent="0.2"/>
  <cols>
    <col min="1" max="1" width="20.7109375" style="6" customWidth="1"/>
    <col min="2" max="2" width="15.7109375" style="6" customWidth="1"/>
    <col min="3" max="3" width="10.140625" style="46" customWidth="1"/>
    <col min="4" max="4" width="15.7109375" style="46" customWidth="1"/>
    <col min="5" max="6" width="14.7109375" style="7" customWidth="1"/>
    <col min="7" max="7" width="12.7109375" style="7" customWidth="1"/>
    <col min="8" max="8" width="15.7109375" style="7" customWidth="1"/>
    <col min="9" max="9" width="14.7109375" style="7" customWidth="1"/>
    <col min="10" max="10" width="17.7109375" style="6" customWidth="1"/>
    <col min="11" max="16384" width="13.7109375" style="6"/>
  </cols>
  <sheetData>
    <row r="1" spans="1:10" s="46" customFormat="1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s="46" customFormat="1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s="46" customFormat="1" ht="12" x14ac:dyDescent="0.2">
      <c r="A3" s="365" t="str">
        <f>+'ESF-09'!A3:K3</f>
        <v>AL 30 DE SEPTIEMBRE DE 2017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0" s="46" customFormat="1" x14ac:dyDescent="0.2">
      <c r="A4" s="1"/>
      <c r="B4" s="1"/>
      <c r="C4" s="1"/>
      <c r="D4" s="1"/>
      <c r="E4" s="2"/>
      <c r="F4" s="3"/>
      <c r="G4" s="4"/>
      <c r="H4" s="7"/>
      <c r="J4" s="5"/>
    </row>
    <row r="5" spans="1:10" ht="11.25" customHeight="1" x14ac:dyDescent="0.2">
      <c r="A5" s="1"/>
      <c r="B5" s="1"/>
      <c r="C5" s="1"/>
      <c r="D5" s="1"/>
      <c r="E5" s="2"/>
      <c r="F5" s="3"/>
      <c r="G5" s="4"/>
      <c r="I5" s="46"/>
      <c r="J5" s="5"/>
    </row>
    <row r="6" spans="1:10" x14ac:dyDescent="0.2">
      <c r="A6" s="1"/>
      <c r="B6" s="1"/>
      <c r="C6" s="1"/>
      <c r="D6" s="1"/>
      <c r="E6" s="2"/>
      <c r="F6" s="3"/>
      <c r="G6" s="4"/>
      <c r="I6" s="46"/>
      <c r="J6" s="5"/>
    </row>
    <row r="7" spans="1:10" x14ac:dyDescent="0.2">
      <c r="A7" s="1"/>
      <c r="B7" s="1"/>
      <c r="C7" s="1"/>
      <c r="D7" s="7"/>
      <c r="I7" s="46"/>
      <c r="J7" s="46"/>
    </row>
    <row r="8" spans="1:10" x14ac:dyDescent="0.2">
      <c r="J8" s="7"/>
    </row>
    <row r="9" spans="1:10" ht="11.25" customHeight="1" x14ac:dyDescent="0.2">
      <c r="A9" s="249" t="s">
        <v>108</v>
      </c>
      <c r="B9" s="226"/>
      <c r="C9" s="227"/>
      <c r="D9" s="307"/>
      <c r="E9" s="143"/>
      <c r="F9" s="143"/>
      <c r="G9" s="143"/>
      <c r="H9" s="143"/>
      <c r="I9" s="143"/>
      <c r="J9" s="144" t="s">
        <v>26</v>
      </c>
    </row>
    <row r="10" spans="1:10" ht="12" x14ac:dyDescent="0.2">
      <c r="A10" s="141"/>
      <c r="B10" s="102"/>
      <c r="C10" s="102"/>
      <c r="D10" s="102"/>
      <c r="E10" s="88"/>
      <c r="F10" s="88"/>
      <c r="G10" s="88"/>
      <c r="H10" s="88"/>
      <c r="I10" s="88"/>
      <c r="J10" s="102"/>
    </row>
    <row r="11" spans="1:10" ht="15" customHeight="1" x14ac:dyDescent="0.2">
      <c r="A11" s="105" t="s">
        <v>1</v>
      </c>
      <c r="B11" s="228" t="s">
        <v>2</v>
      </c>
      <c r="C11" s="223"/>
      <c r="D11" s="210"/>
      <c r="E11" s="120" t="s">
        <v>3</v>
      </c>
      <c r="F11" s="107" t="s">
        <v>9</v>
      </c>
      <c r="G11" s="107" t="s">
        <v>10</v>
      </c>
      <c r="H11" s="107" t="s">
        <v>11</v>
      </c>
      <c r="I11" s="108" t="s">
        <v>12</v>
      </c>
      <c r="J11" s="106" t="s">
        <v>13</v>
      </c>
    </row>
    <row r="12" spans="1:10" ht="12" x14ac:dyDescent="0.2">
      <c r="A12" s="56" t="str">
        <f>MID(B12,1,13)</f>
        <v xml:space="preserve">   2111000002</v>
      </c>
      <c r="B12" s="50" t="s">
        <v>218</v>
      </c>
      <c r="C12" s="66"/>
      <c r="D12" s="67"/>
      <c r="E12" s="51">
        <v>-845839.42</v>
      </c>
      <c r="F12" s="58" t="s">
        <v>233</v>
      </c>
      <c r="G12" s="97"/>
      <c r="H12" s="97">
        <f>+E12</f>
        <v>-845839.42</v>
      </c>
      <c r="I12" s="58"/>
      <c r="J12" s="56" t="s">
        <v>173</v>
      </c>
    </row>
    <row r="13" spans="1:10" s="46" customFormat="1" ht="12" x14ac:dyDescent="0.2">
      <c r="A13" s="56" t="str">
        <f t="shared" ref="A13:A15" si="0">MID(B13,1,13)</f>
        <v xml:space="preserve">   2112000001</v>
      </c>
      <c r="B13" s="50" t="s">
        <v>299</v>
      </c>
      <c r="C13" s="66"/>
      <c r="D13" s="67"/>
      <c r="E13" s="51">
        <v>-1536168.84</v>
      </c>
      <c r="F13" s="51">
        <f>+E13</f>
        <v>-1536168.84</v>
      </c>
      <c r="G13" s="97"/>
      <c r="H13" s="97"/>
      <c r="I13" s="58"/>
      <c r="J13" s="56" t="s">
        <v>173</v>
      </c>
    </row>
    <row r="14" spans="1:10" ht="12" x14ac:dyDescent="0.2">
      <c r="A14" s="56" t="str">
        <f t="shared" si="0"/>
        <v xml:space="preserve">   2112000010</v>
      </c>
      <c r="B14" s="50" t="s">
        <v>332</v>
      </c>
      <c r="C14" s="66"/>
      <c r="D14" s="67"/>
      <c r="E14" s="51">
        <v>-81845.490000000005</v>
      </c>
      <c r="F14" s="51">
        <f t="shared" ref="F14:F28" si="1">+E14</f>
        <v>-81845.490000000005</v>
      </c>
      <c r="G14" s="97"/>
      <c r="H14" s="97"/>
      <c r="I14" s="58"/>
      <c r="J14" s="56" t="s">
        <v>173</v>
      </c>
    </row>
    <row r="15" spans="1:10" s="46" customFormat="1" ht="12" x14ac:dyDescent="0.2">
      <c r="A15" s="56" t="str">
        <f t="shared" si="0"/>
        <v xml:space="preserve">   2117001001</v>
      </c>
      <c r="B15" s="50" t="s">
        <v>219</v>
      </c>
      <c r="C15" s="66"/>
      <c r="D15" s="67"/>
      <c r="E15" s="51">
        <v>-18053377.239999998</v>
      </c>
      <c r="F15" s="51">
        <f t="shared" si="1"/>
        <v>-18053377.239999998</v>
      </c>
      <c r="G15" s="97"/>
      <c r="H15" s="97"/>
      <c r="I15" s="58"/>
      <c r="J15" s="56" t="s">
        <v>173</v>
      </c>
    </row>
    <row r="16" spans="1:10" ht="12" x14ac:dyDescent="0.2">
      <c r="A16" s="56" t="str">
        <f>MID(B16,1,13)</f>
        <v xml:space="preserve">   2117001002</v>
      </c>
      <c r="B16" s="50" t="s">
        <v>220</v>
      </c>
      <c r="C16" s="66"/>
      <c r="D16" s="67"/>
      <c r="E16" s="51">
        <v>-50976.91</v>
      </c>
      <c r="F16" s="51">
        <f t="shared" si="1"/>
        <v>-50976.91</v>
      </c>
      <c r="G16" s="97"/>
      <c r="H16" s="97"/>
      <c r="I16" s="58"/>
      <c r="J16" s="56" t="s">
        <v>173</v>
      </c>
    </row>
    <row r="17" spans="1:10" ht="12" x14ac:dyDescent="0.2">
      <c r="A17" s="56" t="str">
        <f t="shared" ref="A17:A30" si="2">MID(B17,1,13)</f>
        <v xml:space="preserve">   2117001003</v>
      </c>
      <c r="B17" s="50" t="s">
        <v>221</v>
      </c>
      <c r="C17" s="66"/>
      <c r="D17" s="67"/>
      <c r="E17" s="51">
        <v>-17497.62</v>
      </c>
      <c r="F17" s="51">
        <f t="shared" si="1"/>
        <v>-17497.62</v>
      </c>
      <c r="G17" s="97"/>
      <c r="H17" s="97"/>
      <c r="I17" s="59"/>
      <c r="J17" s="56" t="s">
        <v>173</v>
      </c>
    </row>
    <row r="18" spans="1:10" s="46" customFormat="1" ht="12" x14ac:dyDescent="0.2">
      <c r="A18" s="56" t="str">
        <f t="shared" si="2"/>
        <v xml:space="preserve">   2117001004</v>
      </c>
      <c r="B18" s="50" t="s">
        <v>222</v>
      </c>
      <c r="C18" s="66"/>
      <c r="D18" s="67"/>
      <c r="E18" s="51">
        <v>-1746360.3200000001</v>
      </c>
      <c r="F18" s="51">
        <f t="shared" si="1"/>
        <v>-1746360.3200000001</v>
      </c>
      <c r="G18" s="97"/>
      <c r="H18" s="97"/>
      <c r="I18" s="59"/>
      <c r="J18" s="56" t="s">
        <v>173</v>
      </c>
    </row>
    <row r="19" spans="1:10" s="46" customFormat="1" ht="12" x14ac:dyDescent="0.2">
      <c r="A19" s="56" t="str">
        <f t="shared" si="2"/>
        <v xml:space="preserve">   2117001005</v>
      </c>
      <c r="B19" s="50" t="s">
        <v>223</v>
      </c>
      <c r="C19" s="66"/>
      <c r="D19" s="67"/>
      <c r="E19" s="51">
        <v>-1828.62</v>
      </c>
      <c r="F19" s="51">
        <f t="shared" si="1"/>
        <v>-1828.62</v>
      </c>
      <c r="G19" s="97"/>
      <c r="H19" s="97"/>
      <c r="I19" s="59"/>
      <c r="J19" s="56" t="s">
        <v>173</v>
      </c>
    </row>
    <row r="20" spans="1:10" s="46" customFormat="1" ht="12" x14ac:dyDescent="0.2">
      <c r="A20" s="56" t="str">
        <f t="shared" si="2"/>
        <v xml:space="preserve">   2117001006</v>
      </c>
      <c r="B20" s="50" t="s">
        <v>224</v>
      </c>
      <c r="C20" s="66"/>
      <c r="D20" s="67"/>
      <c r="E20" s="51">
        <v>-1713.43</v>
      </c>
      <c r="F20" s="51">
        <f t="shared" si="1"/>
        <v>-1713.43</v>
      </c>
      <c r="G20" s="97"/>
      <c r="H20" s="97"/>
      <c r="I20" s="60"/>
      <c r="J20" s="56" t="s">
        <v>173</v>
      </c>
    </row>
    <row r="21" spans="1:10" s="46" customFormat="1" ht="12" x14ac:dyDescent="0.2">
      <c r="A21" s="56" t="str">
        <f t="shared" si="2"/>
        <v xml:space="preserve">   2117001007</v>
      </c>
      <c r="B21" s="50" t="s">
        <v>225</v>
      </c>
      <c r="C21" s="66"/>
      <c r="D21" s="67"/>
      <c r="E21" s="51">
        <v>-3021.82</v>
      </c>
      <c r="F21" s="51">
        <f t="shared" si="1"/>
        <v>-3021.82</v>
      </c>
      <c r="G21" s="97"/>
      <c r="H21" s="97"/>
      <c r="I21" s="61"/>
      <c r="J21" s="56" t="s">
        <v>173</v>
      </c>
    </row>
    <row r="22" spans="1:10" s="46" customFormat="1" ht="12" x14ac:dyDescent="0.2">
      <c r="A22" s="56" t="str">
        <f t="shared" si="2"/>
        <v xml:space="preserve">   2117001008</v>
      </c>
      <c r="B22" s="50" t="s">
        <v>226</v>
      </c>
      <c r="C22" s="66"/>
      <c r="D22" s="67"/>
      <c r="E22" s="51">
        <v>-74.22</v>
      </c>
      <c r="F22" s="51">
        <f t="shared" si="1"/>
        <v>-74.22</v>
      </c>
      <c r="G22" s="97"/>
      <c r="H22" s="97"/>
      <c r="I22" s="61"/>
      <c r="J22" s="56" t="s">
        <v>173</v>
      </c>
    </row>
    <row r="23" spans="1:10" s="46" customFormat="1" ht="12" x14ac:dyDescent="0.2">
      <c r="A23" s="56" t="str">
        <f t="shared" si="2"/>
        <v xml:space="preserve">   2117001009</v>
      </c>
      <c r="B23" s="50" t="s">
        <v>227</v>
      </c>
      <c r="C23" s="66"/>
      <c r="D23" s="67"/>
      <c r="E23" s="51">
        <v>-9.83</v>
      </c>
      <c r="F23" s="51">
        <f t="shared" si="1"/>
        <v>-9.83</v>
      </c>
      <c r="G23" s="97"/>
      <c r="H23" s="97"/>
      <c r="I23" s="61"/>
      <c r="J23" s="56" t="s">
        <v>173</v>
      </c>
    </row>
    <row r="24" spans="1:10" s="46" customFormat="1" ht="12" x14ac:dyDescent="0.2">
      <c r="A24" s="56" t="str">
        <f t="shared" si="2"/>
        <v xml:space="preserve">   2117001010</v>
      </c>
      <c r="B24" s="50" t="s">
        <v>228</v>
      </c>
      <c r="C24" s="66"/>
      <c r="D24" s="67"/>
      <c r="E24" s="51">
        <v>-1264385.51</v>
      </c>
      <c r="F24" s="51">
        <f t="shared" si="1"/>
        <v>-1264385.51</v>
      </c>
      <c r="G24" s="97"/>
      <c r="H24" s="97"/>
      <c r="I24" s="61"/>
      <c r="J24" s="56" t="s">
        <v>173</v>
      </c>
    </row>
    <row r="25" spans="1:10" ht="12" x14ac:dyDescent="0.2">
      <c r="A25" s="56" t="str">
        <f t="shared" si="2"/>
        <v xml:space="preserve">   2117001011</v>
      </c>
      <c r="B25" s="50" t="s">
        <v>229</v>
      </c>
      <c r="C25" s="66"/>
      <c r="D25" s="67"/>
      <c r="E25" s="51">
        <v>-75903.259999999995</v>
      </c>
      <c r="F25" s="51">
        <f t="shared" si="1"/>
        <v>-75903.259999999995</v>
      </c>
      <c r="G25" s="97"/>
      <c r="H25" s="97"/>
      <c r="I25" s="61"/>
      <c r="J25" s="56" t="s">
        <v>173</v>
      </c>
    </row>
    <row r="26" spans="1:10" ht="12" x14ac:dyDescent="0.2">
      <c r="A26" s="56" t="str">
        <f t="shared" si="2"/>
        <v xml:space="preserve">   2119010002</v>
      </c>
      <c r="B26" s="50" t="s">
        <v>230</v>
      </c>
      <c r="C26" s="66"/>
      <c r="D26" s="67"/>
      <c r="E26" s="51">
        <v>-391255.31</v>
      </c>
      <c r="F26" s="51">
        <f t="shared" si="1"/>
        <v>-391255.31</v>
      </c>
      <c r="G26" s="97"/>
      <c r="H26" s="97"/>
      <c r="I26" s="61"/>
      <c r="J26" s="56" t="s">
        <v>173</v>
      </c>
    </row>
    <row r="27" spans="1:10" ht="12" x14ac:dyDescent="0.2">
      <c r="A27" s="56" t="str">
        <f t="shared" si="2"/>
        <v xml:space="preserve">   2119020001</v>
      </c>
      <c r="B27" s="50" t="s">
        <v>311</v>
      </c>
      <c r="C27" s="66"/>
      <c r="D27" s="67"/>
      <c r="E27" s="51">
        <v>-429265875.50999999</v>
      </c>
      <c r="F27" s="51"/>
      <c r="G27" s="97"/>
      <c r="H27" s="97">
        <f>+E27</f>
        <v>-429265875.50999999</v>
      </c>
      <c r="I27" s="61"/>
      <c r="J27" s="56" t="s">
        <v>173</v>
      </c>
    </row>
    <row r="28" spans="1:10" ht="12" x14ac:dyDescent="0.2">
      <c r="A28" s="56" t="str">
        <f t="shared" si="2"/>
        <v xml:space="preserve">   2119020003</v>
      </c>
      <c r="B28" s="50" t="s">
        <v>333</v>
      </c>
      <c r="C28" s="66"/>
      <c r="D28" s="67"/>
      <c r="E28" s="51">
        <v>-16287.98</v>
      </c>
      <c r="F28" s="51">
        <f t="shared" si="1"/>
        <v>-16287.98</v>
      </c>
      <c r="G28" s="97"/>
      <c r="H28" s="97"/>
      <c r="I28" s="61"/>
      <c r="J28" s="56" t="s">
        <v>173</v>
      </c>
    </row>
    <row r="29" spans="1:10" ht="12" x14ac:dyDescent="0.2">
      <c r="A29" s="56" t="str">
        <f t="shared" si="2"/>
        <v xml:space="preserve">   2119020005</v>
      </c>
      <c r="B29" s="50" t="s">
        <v>231</v>
      </c>
      <c r="C29" s="66"/>
      <c r="D29" s="67"/>
      <c r="E29" s="51">
        <v>-227960.04</v>
      </c>
      <c r="F29" s="51"/>
      <c r="G29" s="97"/>
      <c r="H29" s="97">
        <f>+E29</f>
        <v>-227960.04</v>
      </c>
      <c r="I29" s="61"/>
      <c r="J29" s="56" t="s">
        <v>173</v>
      </c>
    </row>
    <row r="30" spans="1:10" ht="12" x14ac:dyDescent="0.2">
      <c r="A30" s="56" t="str">
        <f t="shared" si="2"/>
        <v xml:space="preserve">   2119020009</v>
      </c>
      <c r="B30" s="50" t="s">
        <v>232</v>
      </c>
      <c r="C30" s="66"/>
      <c r="D30" s="67"/>
      <c r="E30" s="51">
        <v>-17747.419999999998</v>
      </c>
      <c r="F30" s="58"/>
      <c r="G30" s="97"/>
      <c r="H30" s="97">
        <f>+E30</f>
        <v>-17747.419999999998</v>
      </c>
      <c r="I30" s="61"/>
      <c r="J30" s="56" t="s">
        <v>173</v>
      </c>
    </row>
    <row r="31" spans="1:10" ht="12" x14ac:dyDescent="0.2">
      <c r="A31" s="145"/>
      <c r="B31" s="220" t="s">
        <v>109</v>
      </c>
      <c r="C31" s="224"/>
      <c r="D31" s="221"/>
      <c r="E31" s="225">
        <f>SUM(E12:E30)</f>
        <v>-453598128.79000002</v>
      </c>
      <c r="F31" s="146">
        <f>SUM(F12:F30)</f>
        <v>-23240706.400000002</v>
      </c>
      <c r="G31" s="146">
        <f>SUM(G12:G30)</f>
        <v>0</v>
      </c>
      <c r="H31" s="146">
        <f>SUM(H12:H30)</f>
        <v>-430357422.39000005</v>
      </c>
      <c r="I31" s="146">
        <f>SUM(I12:I30)</f>
        <v>0</v>
      </c>
      <c r="J31" s="147"/>
    </row>
    <row r="32" spans="1:10" ht="12" x14ac:dyDescent="0.2">
      <c r="A32" s="102"/>
      <c r="B32" s="102"/>
      <c r="C32" s="102"/>
      <c r="D32" s="102"/>
      <c r="E32" s="88"/>
      <c r="F32" s="88"/>
      <c r="G32" s="88"/>
      <c r="H32" s="88"/>
      <c r="I32" s="88"/>
      <c r="J32" s="102"/>
    </row>
    <row r="33" spans="1:10" s="46" customFormat="1" ht="12" x14ac:dyDescent="0.2">
      <c r="A33" s="102"/>
      <c r="B33" s="102"/>
      <c r="C33" s="102"/>
      <c r="D33" s="102"/>
      <c r="E33" s="88"/>
      <c r="F33" s="88"/>
      <c r="G33" s="88"/>
      <c r="H33" s="88"/>
      <c r="I33" s="88"/>
      <c r="J33" s="102"/>
    </row>
    <row r="35" spans="1:10" s="46" customFormat="1" ht="11.25" customHeight="1" x14ac:dyDescent="0.2">
      <c r="A35" s="266" t="s">
        <v>92</v>
      </c>
      <c r="B35" s="265"/>
      <c r="C35" s="265"/>
      <c r="D35" s="265"/>
      <c r="E35" s="267"/>
      <c r="F35" s="165"/>
      <c r="G35" s="102"/>
      <c r="H35" s="144" t="s">
        <v>27</v>
      </c>
    </row>
    <row r="36" spans="1:10" s="46" customFormat="1" ht="12" x14ac:dyDescent="0.2">
      <c r="A36" s="102"/>
      <c r="B36" s="102"/>
      <c r="C36" s="102"/>
      <c r="D36" s="102"/>
      <c r="E36" s="102"/>
      <c r="F36" s="88"/>
      <c r="G36" s="143"/>
      <c r="H36" s="102"/>
    </row>
    <row r="37" spans="1:10" s="46" customFormat="1" ht="22.5" customHeight="1" x14ac:dyDescent="0.2">
      <c r="A37" s="105" t="s">
        <v>1</v>
      </c>
      <c r="B37" s="228" t="s">
        <v>2</v>
      </c>
      <c r="C37" s="260"/>
      <c r="D37" s="223"/>
      <c r="E37" s="210"/>
      <c r="F37" s="120" t="s">
        <v>3</v>
      </c>
      <c r="G37" s="120" t="s">
        <v>28</v>
      </c>
      <c r="H37" s="77" t="s">
        <v>13</v>
      </c>
    </row>
    <row r="38" spans="1:10" s="46" customFormat="1" ht="20.25" customHeight="1" x14ac:dyDescent="0.2">
      <c r="A38" s="53" t="str">
        <f>MID(B38,1,13)</f>
        <v xml:space="preserve">   2161010001</v>
      </c>
      <c r="B38" s="47" t="s">
        <v>234</v>
      </c>
      <c r="C38" s="65"/>
      <c r="D38" s="66"/>
      <c r="E38" s="67"/>
      <c r="F38" s="51">
        <v>-29661.1</v>
      </c>
      <c r="G38" s="315" t="s">
        <v>235</v>
      </c>
      <c r="H38" s="49" t="s">
        <v>236</v>
      </c>
    </row>
    <row r="39" spans="1:10" s="46" customFormat="1" ht="12" x14ac:dyDescent="0.2">
      <c r="A39" s="114"/>
      <c r="B39" s="220" t="s">
        <v>110</v>
      </c>
      <c r="C39" s="224"/>
      <c r="D39" s="224"/>
      <c r="E39" s="224"/>
      <c r="F39" s="264">
        <f>SUM(F38:F38)</f>
        <v>-29661.1</v>
      </c>
      <c r="G39" s="263"/>
      <c r="H39" s="148"/>
    </row>
    <row r="40" spans="1:10" s="46" customFormat="1" x14ac:dyDescent="0.2">
      <c r="E40" s="7"/>
      <c r="F40" s="7"/>
      <c r="G40" s="7"/>
      <c r="H40" s="7"/>
      <c r="I40" s="7"/>
    </row>
    <row r="41" spans="1:10" s="46" customFormat="1" x14ac:dyDescent="0.2">
      <c r="E41" s="7"/>
      <c r="F41" s="7"/>
      <c r="G41" s="7"/>
      <c r="H41" s="7"/>
      <c r="I41" s="7"/>
    </row>
    <row r="42" spans="1:10" s="46" customFormat="1" x14ac:dyDescent="0.2">
      <c r="E42" s="7"/>
      <c r="F42" s="7"/>
      <c r="G42" s="7"/>
      <c r="H42" s="7"/>
      <c r="I42" s="7"/>
    </row>
  </sheetData>
  <mergeCells count="3">
    <mergeCell ref="A1:J1"/>
    <mergeCell ref="A2:J2"/>
    <mergeCell ref="A3:J3"/>
  </mergeCells>
  <dataValidations count="10">
    <dataValidation allowBlank="1" showInputMessage="1" showErrorMessage="1" prompt="Corresponde al nombre o descripción de la cuenta de acuerdo al Plan de Cuentas emitido por el CONAC." sqref="B11:D11 B37:E37"/>
    <dataValidation allowBlank="1" showInputMessage="1" showErrorMessage="1" prompt="Importe de la cuentas por cobrar con fecha de vencimiento de 1 a 90 días." sqref="F11"/>
    <dataValidation allowBlank="1" showInputMessage="1" showErrorMessage="1" prompt="Importe de la cuentas por cobrar con fecha de vencimiento de 91 a 180 días." sqref="G11"/>
    <dataValidation allowBlank="1" showInputMessage="1" showErrorMessage="1" prompt="Importe de la cuentas por cobrar con fecha de vencimiento de 181 a 365 días." sqref="H11"/>
    <dataValidation allowBlank="1" showInputMessage="1" showErrorMessage="1" prompt="Importe de la cuentas por cobrar con vencimiento mayor a 365 días." sqref="I11"/>
    <dataValidation allowBlank="1" showInputMessage="1" showErrorMessage="1" prompt="Informar sobre la factibilidad de pago." sqref="J11"/>
    <dataValidation allowBlank="1" showInputMessage="1" showErrorMessage="1" prompt="Corresponde al número de la cuenta de acuerdo al Plan de Cuentas emitido por el CONAC (DOF 23/12/2015)." sqref="A11 A37"/>
    <dataValidation allowBlank="1" showInputMessage="1" showErrorMessage="1" prompt="Saldo final de la Información Financiera Trimestral que se presenta (trimestral: 1er, 2do, 3ro. o 4to.)." sqref="E11 F37"/>
    <dataValidation allowBlank="1" showInputMessage="1" showErrorMessage="1" prompt="Especificar origen de dicho recurso: Federal, Estatal, Municipal, Particulares." sqref="G37"/>
    <dataValidation allowBlank="1" showInputMessage="1" showErrorMessage="1" prompt="Características cualitativas significativas que les impacten financieramente." sqref="H37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zoomScaleNormal="100" zoomScaleSheetLayoutView="100" workbookViewId="0">
      <selection activeCell="C6" sqref="C6"/>
    </sheetView>
  </sheetViews>
  <sheetFormatPr baseColWidth="10" defaultColWidth="12.42578125" defaultRowHeight="11.25" x14ac:dyDescent="0.2"/>
  <cols>
    <col min="1" max="1" width="16.140625" style="6" customWidth="1"/>
    <col min="2" max="2" width="13.42578125" style="6" customWidth="1"/>
    <col min="3" max="4" width="15.7109375" style="46" customWidth="1"/>
    <col min="5" max="5" width="19.85546875" style="46" customWidth="1"/>
    <col min="6" max="6" width="12.5703125" style="46" customWidth="1"/>
    <col min="7" max="8" width="17.7109375" style="4" customWidth="1"/>
    <col min="9" max="10" width="4.7109375" style="6" customWidth="1"/>
    <col min="11" max="16384" width="12.42578125" style="6"/>
  </cols>
  <sheetData>
    <row r="1" spans="1:10" ht="18" x14ac:dyDescent="0.25">
      <c r="A1" s="364" t="s">
        <v>288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 ht="12" x14ac:dyDescent="0.2">
      <c r="A2" s="365" t="s">
        <v>289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0" s="46" customFormat="1" ht="12" x14ac:dyDescent="0.2">
      <c r="A3" s="365" t="str">
        <f>+'ESF-12-13 '!A3:J3</f>
        <v>AL 30 DE SEPTIEMBRE DE 2017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0" s="46" customFormat="1" x14ac:dyDescent="0.2">
      <c r="A4" s="1"/>
      <c r="B4" s="1"/>
      <c r="C4" s="1"/>
      <c r="D4" s="1"/>
      <c r="E4" s="2"/>
      <c r="F4" s="3"/>
      <c r="G4" s="4"/>
      <c r="H4" s="7"/>
      <c r="J4" s="5"/>
    </row>
    <row r="5" spans="1:10" s="46" customFormat="1" x14ac:dyDescent="0.2">
      <c r="A5" s="1"/>
      <c r="B5" s="1"/>
      <c r="C5" s="1"/>
      <c r="D5" s="1"/>
      <c r="E5" s="2"/>
      <c r="F5" s="3"/>
      <c r="G5" s="4"/>
      <c r="H5" s="7"/>
      <c r="J5" s="5"/>
    </row>
    <row r="6" spans="1:10" s="13" customFormat="1" x14ac:dyDescent="0.2">
      <c r="G6" s="17"/>
      <c r="H6" s="17"/>
    </row>
    <row r="7" spans="1:10" s="13" customFormat="1" ht="11.25" customHeight="1" x14ac:dyDescent="0.2">
      <c r="A7" s="228" t="s">
        <v>111</v>
      </c>
      <c r="B7" s="262"/>
      <c r="C7" s="140"/>
      <c r="D7" s="140"/>
      <c r="E7" s="140"/>
      <c r="F7" s="140"/>
      <c r="G7" s="149"/>
      <c r="H7" s="139" t="s">
        <v>124</v>
      </c>
    </row>
    <row r="8" spans="1:10" ht="11.25" customHeight="1" x14ac:dyDescent="0.2">
      <c r="A8" s="150"/>
      <c r="B8" s="150"/>
      <c r="C8" s="150"/>
      <c r="D8" s="150"/>
      <c r="E8" s="150"/>
      <c r="F8" s="150"/>
      <c r="G8" s="151"/>
      <c r="H8" s="152"/>
    </row>
    <row r="9" spans="1:10" ht="15" customHeight="1" x14ac:dyDescent="0.2">
      <c r="A9" s="105" t="s">
        <v>1</v>
      </c>
      <c r="B9" s="229" t="s">
        <v>2</v>
      </c>
      <c r="C9" s="230"/>
      <c r="D9" s="230"/>
      <c r="E9" s="230"/>
      <c r="F9" s="231"/>
      <c r="G9" s="120" t="s">
        <v>3</v>
      </c>
      <c r="H9" s="120" t="s">
        <v>13</v>
      </c>
    </row>
    <row r="10" spans="1:10" ht="12" x14ac:dyDescent="0.2">
      <c r="A10" s="49" t="str">
        <f>MID(B10,1,13)</f>
        <v xml:space="preserve">   4151006101</v>
      </c>
      <c r="B10" s="50" t="s">
        <v>237</v>
      </c>
      <c r="C10" s="66"/>
      <c r="D10" s="66"/>
      <c r="E10" s="66"/>
      <c r="F10" s="67"/>
      <c r="G10" s="51">
        <v>-26005457.859999999</v>
      </c>
      <c r="H10" s="131" t="s">
        <v>248</v>
      </c>
    </row>
    <row r="11" spans="1:10" s="46" customFormat="1" ht="12" x14ac:dyDescent="0.2">
      <c r="A11" s="49" t="str">
        <f>MID(B11,1,13)</f>
        <v xml:space="preserve">   4152006201</v>
      </c>
      <c r="B11" s="50" t="s">
        <v>329</v>
      </c>
      <c r="C11" s="66"/>
      <c r="D11" s="66"/>
      <c r="E11" s="66"/>
      <c r="F11" s="67"/>
      <c r="G11" s="51">
        <v>-69360</v>
      </c>
      <c r="H11" s="131" t="s">
        <v>248</v>
      </c>
    </row>
    <row r="12" spans="1:10" ht="12" x14ac:dyDescent="0.2">
      <c r="A12" s="49" t="str">
        <f>MID(B12,1,13)</f>
        <v xml:space="preserve">   4159015101</v>
      </c>
      <c r="B12" s="50" t="s">
        <v>238</v>
      </c>
      <c r="C12" s="66"/>
      <c r="D12" s="66"/>
      <c r="E12" s="66"/>
      <c r="F12" s="67"/>
      <c r="G12" s="51">
        <v>-16319025.029999999</v>
      </c>
      <c r="H12" s="131" t="s">
        <v>248</v>
      </c>
    </row>
    <row r="13" spans="1:10" ht="12" x14ac:dyDescent="0.2">
      <c r="A13" s="49" t="str">
        <f t="shared" ref="A13:A25" si="0">MID(B13,1,13)</f>
        <v xml:space="preserve">   4159015102</v>
      </c>
      <c r="B13" s="50" t="s">
        <v>239</v>
      </c>
      <c r="C13" s="66"/>
      <c r="D13" s="66"/>
      <c r="E13" s="66"/>
      <c r="F13" s="67"/>
      <c r="G13" s="51">
        <v>-1234411.55</v>
      </c>
      <c r="H13" s="131" t="s">
        <v>248</v>
      </c>
    </row>
    <row r="14" spans="1:10" ht="12" x14ac:dyDescent="0.2">
      <c r="A14" s="49" t="str">
        <f t="shared" si="0"/>
        <v xml:space="preserve">   4159015103</v>
      </c>
      <c r="B14" s="50" t="s">
        <v>240</v>
      </c>
      <c r="C14" s="66"/>
      <c r="D14" s="66"/>
      <c r="E14" s="66"/>
      <c r="F14" s="67"/>
      <c r="G14" s="51">
        <v>-582217.93999999994</v>
      </c>
      <c r="H14" s="131" t="s">
        <v>248</v>
      </c>
    </row>
    <row r="15" spans="1:10" ht="12" x14ac:dyDescent="0.2">
      <c r="A15" s="49" t="str">
        <f t="shared" si="0"/>
        <v xml:space="preserve">   4159015104</v>
      </c>
      <c r="B15" s="50" t="s">
        <v>241</v>
      </c>
      <c r="C15" s="66"/>
      <c r="D15" s="66"/>
      <c r="E15" s="66"/>
      <c r="F15" s="67"/>
      <c r="G15" s="51">
        <v>-83367.179999999993</v>
      </c>
      <c r="H15" s="131" t="s">
        <v>248</v>
      </c>
    </row>
    <row r="16" spans="1:10" ht="12" x14ac:dyDescent="0.2">
      <c r="A16" s="49" t="str">
        <f t="shared" si="0"/>
        <v xml:space="preserve">   4159015108</v>
      </c>
      <c r="B16" s="50" t="s">
        <v>242</v>
      </c>
      <c r="C16" s="66"/>
      <c r="D16" s="66"/>
      <c r="E16" s="66"/>
      <c r="F16" s="67"/>
      <c r="G16" s="51">
        <v>-3051866.68</v>
      </c>
      <c r="H16" s="57" t="s">
        <v>249</v>
      </c>
    </row>
    <row r="17" spans="1:8" ht="12" x14ac:dyDescent="0.2">
      <c r="A17" s="49" t="str">
        <f t="shared" si="0"/>
        <v xml:space="preserve">   4159015109</v>
      </c>
      <c r="B17" s="50" t="s">
        <v>243</v>
      </c>
      <c r="C17" s="66"/>
      <c r="D17" s="66"/>
      <c r="E17" s="66"/>
      <c r="F17" s="67"/>
      <c r="G17" s="51">
        <v>-2201447.9300000002</v>
      </c>
      <c r="H17" s="57" t="s">
        <v>249</v>
      </c>
    </row>
    <row r="18" spans="1:8" ht="12" x14ac:dyDescent="0.2">
      <c r="A18" s="49" t="str">
        <f t="shared" si="0"/>
        <v xml:space="preserve">   4159015111</v>
      </c>
      <c r="B18" s="50" t="s">
        <v>312</v>
      </c>
      <c r="C18" s="66"/>
      <c r="D18" s="66"/>
      <c r="E18" s="66"/>
      <c r="F18" s="67"/>
      <c r="G18" s="51">
        <v>-2328648.48</v>
      </c>
      <c r="H18" s="131" t="s">
        <v>248</v>
      </c>
    </row>
    <row r="19" spans="1:8" ht="12" x14ac:dyDescent="0.2">
      <c r="A19" s="49" t="str">
        <f t="shared" si="0"/>
        <v xml:space="preserve">   4162006104</v>
      </c>
      <c r="B19" s="50" t="s">
        <v>244</v>
      </c>
      <c r="C19" s="66"/>
      <c r="D19" s="66"/>
      <c r="E19" s="66"/>
      <c r="F19" s="67"/>
      <c r="G19" s="51">
        <v>-1541292.28</v>
      </c>
      <c r="H19" s="131" t="s">
        <v>248</v>
      </c>
    </row>
    <row r="20" spans="1:8" s="46" customFormat="1" ht="12" x14ac:dyDescent="0.2">
      <c r="A20" s="49" t="str">
        <f t="shared" si="0"/>
        <v xml:space="preserve">   4162006109</v>
      </c>
      <c r="B20" s="50" t="s">
        <v>334</v>
      </c>
      <c r="C20" s="66"/>
      <c r="D20" s="66"/>
      <c r="E20" s="66"/>
      <c r="F20" s="67"/>
      <c r="G20" s="51">
        <v>-545277.1</v>
      </c>
      <c r="H20" s="131" t="s">
        <v>248</v>
      </c>
    </row>
    <row r="21" spans="1:8" s="46" customFormat="1" ht="12" x14ac:dyDescent="0.2">
      <c r="A21" s="49" t="str">
        <f t="shared" si="0"/>
        <v xml:space="preserve">   4169006105</v>
      </c>
      <c r="B21" s="50" t="s">
        <v>245</v>
      </c>
      <c r="C21" s="66"/>
      <c r="D21" s="66"/>
      <c r="E21" s="66"/>
      <c r="F21" s="67"/>
      <c r="G21" s="51">
        <v>-791576.84</v>
      </c>
      <c r="H21" s="131" t="s">
        <v>248</v>
      </c>
    </row>
    <row r="22" spans="1:8" s="46" customFormat="1" ht="12" x14ac:dyDescent="0.2">
      <c r="A22" s="49" t="str">
        <f t="shared" si="0"/>
        <v xml:space="preserve">   4169006106</v>
      </c>
      <c r="B22" s="50" t="s">
        <v>246</v>
      </c>
      <c r="C22" s="66"/>
      <c r="D22" s="66"/>
      <c r="E22" s="66"/>
      <c r="F22" s="67"/>
      <c r="G22" s="51">
        <v>-698699.8</v>
      </c>
      <c r="H22" s="131" t="s">
        <v>248</v>
      </c>
    </row>
    <row r="23" spans="1:8" ht="12" x14ac:dyDescent="0.2">
      <c r="A23" s="49" t="str">
        <f t="shared" si="0"/>
        <v xml:space="preserve">   4169006107</v>
      </c>
      <c r="B23" s="50" t="s">
        <v>247</v>
      </c>
      <c r="C23" s="66"/>
      <c r="D23" s="66"/>
      <c r="E23" s="66"/>
      <c r="F23" s="67"/>
      <c r="G23" s="51">
        <v>-232427.38</v>
      </c>
      <c r="H23" s="131" t="s">
        <v>248</v>
      </c>
    </row>
    <row r="24" spans="1:8" ht="12" x14ac:dyDescent="0.2">
      <c r="A24" s="49" t="str">
        <f t="shared" si="0"/>
        <v xml:space="preserve">   4169006110</v>
      </c>
      <c r="B24" s="50" t="s">
        <v>335</v>
      </c>
      <c r="C24" s="66"/>
      <c r="D24" s="66"/>
      <c r="E24" s="66"/>
      <c r="F24" s="67"/>
      <c r="G24" s="51">
        <v>-7.16</v>
      </c>
      <c r="H24" s="131" t="s">
        <v>248</v>
      </c>
    </row>
    <row r="25" spans="1:8" s="46" customFormat="1" ht="12" x14ac:dyDescent="0.2">
      <c r="A25" s="49" t="str">
        <f t="shared" si="0"/>
        <v xml:space="preserve">   4169006111</v>
      </c>
      <c r="B25" s="50" t="s">
        <v>294</v>
      </c>
      <c r="C25" s="66"/>
      <c r="D25" s="66"/>
      <c r="E25" s="66"/>
      <c r="F25" s="67"/>
      <c r="G25" s="51">
        <v>-2881.9</v>
      </c>
      <c r="H25" s="131" t="s">
        <v>248</v>
      </c>
    </row>
    <row r="26" spans="1:8" s="10" customFormat="1" ht="12" x14ac:dyDescent="0.2">
      <c r="A26" s="98"/>
      <c r="B26" s="237" t="s">
        <v>113</v>
      </c>
      <c r="C26" s="232"/>
      <c r="D26" s="232"/>
      <c r="E26" s="232"/>
      <c r="F26" s="232"/>
      <c r="G26" s="124">
        <f>SUM(G10:G25)</f>
        <v>-55687965.109999992</v>
      </c>
      <c r="H26" s="110"/>
    </row>
    <row r="27" spans="1:8" s="10" customFormat="1" ht="12" x14ac:dyDescent="0.2">
      <c r="A27" s="134"/>
      <c r="B27" s="134"/>
      <c r="C27" s="134"/>
      <c r="D27" s="134"/>
      <c r="E27" s="134"/>
      <c r="F27" s="134"/>
      <c r="G27" s="135"/>
      <c r="H27" s="135"/>
    </row>
    <row r="28" spans="1:8" ht="12" x14ac:dyDescent="0.2">
      <c r="A28" s="111"/>
      <c r="B28" s="111"/>
      <c r="C28" s="111"/>
      <c r="D28" s="111"/>
      <c r="E28" s="111"/>
      <c r="F28" s="111"/>
      <c r="G28" s="153"/>
      <c r="H28" s="153"/>
    </row>
    <row r="29" spans="1:8" ht="12" x14ac:dyDescent="0.2">
      <c r="A29" s="74" t="s">
        <v>112</v>
      </c>
      <c r="B29" s="260"/>
      <c r="C29" s="260"/>
      <c r="D29" s="260"/>
      <c r="E29" s="262"/>
      <c r="F29" s="306"/>
      <c r="G29" s="305"/>
      <c r="H29" s="208" t="s">
        <v>124</v>
      </c>
    </row>
    <row r="30" spans="1:8" ht="12" x14ac:dyDescent="0.2">
      <c r="A30" s="150"/>
      <c r="B30" s="152"/>
      <c r="C30" s="152"/>
      <c r="D30" s="152"/>
      <c r="E30" s="152"/>
      <c r="F30" s="152"/>
      <c r="G30" s="151"/>
      <c r="H30" s="152"/>
    </row>
    <row r="31" spans="1:8" ht="15" customHeight="1" x14ac:dyDescent="0.2">
      <c r="A31" s="105" t="s">
        <v>1</v>
      </c>
      <c r="B31" s="209" t="s">
        <v>2</v>
      </c>
      <c r="C31" s="223"/>
      <c r="D31" s="223"/>
      <c r="E31" s="223"/>
      <c r="F31" s="210"/>
      <c r="G31" s="120" t="s">
        <v>3</v>
      </c>
      <c r="H31" s="120" t="s">
        <v>13</v>
      </c>
    </row>
    <row r="32" spans="1:8" ht="12" x14ac:dyDescent="0.2">
      <c r="A32" s="49" t="str">
        <f t="shared" ref="A32:A38" si="1">MID(B32,1,13)</f>
        <v xml:space="preserve">   4221009101</v>
      </c>
      <c r="B32" s="65" t="s">
        <v>250</v>
      </c>
      <c r="C32" s="66"/>
      <c r="D32" s="66"/>
      <c r="E32" s="66"/>
      <c r="F32" s="67"/>
      <c r="G32" s="51">
        <v>-908252268</v>
      </c>
      <c r="H32" s="131" t="s">
        <v>248</v>
      </c>
    </row>
    <row r="33" spans="1:8" ht="12" x14ac:dyDescent="0.2">
      <c r="A33" s="49" t="str">
        <f t="shared" si="1"/>
        <v xml:space="preserve">   4221009102</v>
      </c>
      <c r="B33" s="65" t="s">
        <v>251</v>
      </c>
      <c r="C33" s="66"/>
      <c r="D33" s="66"/>
      <c r="E33" s="66"/>
      <c r="F33" s="67"/>
      <c r="G33" s="51">
        <v>-46511401</v>
      </c>
      <c r="H33" s="131" t="s">
        <v>248</v>
      </c>
    </row>
    <row r="34" spans="1:8" ht="12" x14ac:dyDescent="0.2">
      <c r="A34" s="49" t="str">
        <f t="shared" si="1"/>
        <v xml:space="preserve">   4221009103</v>
      </c>
      <c r="B34" s="65" t="s">
        <v>252</v>
      </c>
      <c r="C34" s="66"/>
      <c r="D34" s="66"/>
      <c r="E34" s="66"/>
      <c r="F34" s="67"/>
      <c r="G34" s="51">
        <v>-176949405</v>
      </c>
      <c r="H34" s="131" t="s">
        <v>248</v>
      </c>
    </row>
    <row r="35" spans="1:8" ht="12" x14ac:dyDescent="0.2">
      <c r="A35" s="49" t="str">
        <f t="shared" si="1"/>
        <v xml:space="preserve">   4221009104</v>
      </c>
      <c r="B35" s="65" t="s">
        <v>253</v>
      </c>
      <c r="C35" s="66"/>
      <c r="D35" s="66"/>
      <c r="E35" s="66"/>
      <c r="F35" s="67"/>
      <c r="G35" s="51">
        <v>-4804000</v>
      </c>
      <c r="H35" s="131" t="s">
        <v>248</v>
      </c>
    </row>
    <row r="36" spans="1:8" ht="12" x14ac:dyDescent="0.2">
      <c r="A36" s="49" t="str">
        <f t="shared" si="1"/>
        <v xml:space="preserve">   4221009105</v>
      </c>
      <c r="B36" s="65" t="s">
        <v>254</v>
      </c>
      <c r="C36" s="66"/>
      <c r="D36" s="66"/>
      <c r="E36" s="66"/>
      <c r="F36" s="67"/>
      <c r="G36" s="51">
        <v>-3286810</v>
      </c>
      <c r="H36" s="131" t="s">
        <v>248</v>
      </c>
    </row>
    <row r="37" spans="1:8" ht="12" x14ac:dyDescent="0.2">
      <c r="A37" s="49" t="str">
        <f t="shared" si="1"/>
        <v xml:space="preserve">   4221009106</v>
      </c>
      <c r="B37" s="65" t="s">
        <v>255</v>
      </c>
      <c r="C37" s="66"/>
      <c r="D37" s="66"/>
      <c r="E37" s="66"/>
      <c r="F37" s="67"/>
      <c r="G37" s="51">
        <v>-500000</v>
      </c>
      <c r="H37" s="131" t="s">
        <v>248</v>
      </c>
    </row>
    <row r="38" spans="1:8" ht="12" x14ac:dyDescent="0.2">
      <c r="A38" s="49" t="str">
        <f t="shared" si="1"/>
        <v xml:space="preserve">   4221009107</v>
      </c>
      <c r="B38" s="65" t="s">
        <v>256</v>
      </c>
      <c r="C38" s="66"/>
      <c r="D38" s="66"/>
      <c r="E38" s="66"/>
      <c r="F38" s="67"/>
      <c r="G38" s="51">
        <v>-3000000</v>
      </c>
      <c r="H38" s="131" t="s">
        <v>248</v>
      </c>
    </row>
    <row r="39" spans="1:8" ht="12" x14ac:dyDescent="0.2">
      <c r="A39" s="98"/>
      <c r="B39" s="211" t="s">
        <v>116</v>
      </c>
      <c r="C39" s="232"/>
      <c r="D39" s="232"/>
      <c r="E39" s="232"/>
      <c r="F39" s="232"/>
      <c r="G39" s="124">
        <f>SUM(G32:G38)</f>
        <v>-1143303884</v>
      </c>
      <c r="H39" s="110"/>
    </row>
    <row r="40" spans="1:8" x14ac:dyDescent="0.2">
      <c r="A40" s="25"/>
      <c r="B40" s="25"/>
      <c r="C40" s="25"/>
      <c r="D40" s="25"/>
      <c r="E40" s="25"/>
      <c r="F40" s="25"/>
      <c r="G40" s="23"/>
      <c r="H40" s="23"/>
    </row>
    <row r="41" spans="1:8" s="46" customFormat="1" x14ac:dyDescent="0.2">
      <c r="A41" s="25"/>
      <c r="B41" s="25"/>
      <c r="C41" s="25"/>
      <c r="D41" s="25"/>
      <c r="E41" s="25"/>
      <c r="F41" s="25"/>
      <c r="G41" s="23"/>
      <c r="H41" s="23"/>
    </row>
    <row r="42" spans="1:8" s="46" customFormat="1" ht="11.25" customHeight="1" x14ac:dyDescent="0.2">
      <c r="A42" s="239" t="s">
        <v>37</v>
      </c>
      <c r="B42" s="233"/>
      <c r="C42" s="234"/>
      <c r="D42" s="140"/>
      <c r="E42" s="140"/>
      <c r="F42" s="154"/>
      <c r="G42" s="102"/>
      <c r="H42" s="139" t="s">
        <v>123</v>
      </c>
    </row>
    <row r="43" spans="1:8" s="46" customFormat="1" ht="12" x14ac:dyDescent="0.2">
      <c r="A43" s="150"/>
      <c r="B43" s="150"/>
      <c r="C43" s="150"/>
      <c r="D43" s="150"/>
      <c r="E43" s="150"/>
      <c r="F43" s="151"/>
      <c r="G43" s="150"/>
      <c r="H43" s="152"/>
    </row>
    <row r="44" spans="1:8" s="46" customFormat="1" ht="15" customHeight="1" x14ac:dyDescent="0.2">
      <c r="A44" s="92" t="s">
        <v>1</v>
      </c>
      <c r="B44" s="229" t="s">
        <v>2</v>
      </c>
      <c r="C44" s="230"/>
      <c r="D44" s="230"/>
      <c r="E44" s="231"/>
      <c r="F44" s="94" t="s">
        <v>3</v>
      </c>
      <c r="G44" s="155" t="s">
        <v>28</v>
      </c>
      <c r="H44" s="94" t="s">
        <v>13</v>
      </c>
    </row>
    <row r="45" spans="1:8" s="46" customFormat="1" ht="12" x14ac:dyDescent="0.2">
      <c r="A45" s="49" t="str">
        <f>MID(B45,1,13)</f>
        <v xml:space="preserve">  4393000201 </v>
      </c>
      <c r="B45" s="65" t="s">
        <v>290</v>
      </c>
      <c r="C45" s="66"/>
      <c r="D45" s="66"/>
      <c r="E45" s="67"/>
      <c r="F45" s="51">
        <v>-1903.81</v>
      </c>
      <c r="G45" s="325" t="s">
        <v>296</v>
      </c>
      <c r="H45" s="156" t="s">
        <v>236</v>
      </c>
    </row>
    <row r="46" spans="1:8" s="46" customFormat="1" ht="12" x14ac:dyDescent="0.2">
      <c r="A46" s="49" t="str">
        <f>MID(B46,1,13)</f>
        <v xml:space="preserve">  4399000101 </v>
      </c>
      <c r="B46" s="102" t="s">
        <v>328</v>
      </c>
      <c r="C46" s="357"/>
      <c r="D46" s="357"/>
      <c r="E46" s="358"/>
      <c r="F46" s="51">
        <v>-1443972.5</v>
      </c>
      <c r="G46" s="62" t="s">
        <v>258</v>
      </c>
      <c r="H46" s="156" t="s">
        <v>236</v>
      </c>
    </row>
    <row r="47" spans="1:8" s="46" customFormat="1" ht="12" x14ac:dyDescent="0.2">
      <c r="A47" s="49" t="str">
        <f>MID(B47,1,13)</f>
        <v xml:space="preserve">  4399000201 </v>
      </c>
      <c r="B47" s="273" t="s">
        <v>257</v>
      </c>
      <c r="C47" s="274"/>
      <c r="D47" s="274"/>
      <c r="E47" s="275"/>
      <c r="F47" s="51">
        <v>-219855.38</v>
      </c>
      <c r="G47" s="62" t="s">
        <v>258</v>
      </c>
      <c r="H47" s="156" t="s">
        <v>236</v>
      </c>
    </row>
    <row r="48" spans="1:8" s="46" customFormat="1" ht="12" x14ac:dyDescent="0.2">
      <c r="A48" s="268"/>
      <c r="B48" s="270" t="s">
        <v>117</v>
      </c>
      <c r="C48" s="271"/>
      <c r="D48" s="271"/>
      <c r="E48" s="272"/>
      <c r="F48" s="269">
        <f>SUM(F45:F47)</f>
        <v>-1665731.69</v>
      </c>
      <c r="G48" s="157"/>
      <c r="H48" s="157"/>
    </row>
    <row r="49" spans="1:8" s="46" customFormat="1" x14ac:dyDescent="0.2">
      <c r="A49" s="25"/>
      <c r="B49" s="25"/>
      <c r="C49" s="25"/>
      <c r="D49" s="25"/>
      <c r="E49" s="25"/>
      <c r="F49" s="25"/>
      <c r="G49" s="23"/>
      <c r="H49" s="23"/>
    </row>
    <row r="50" spans="1:8" s="46" customFormat="1" x14ac:dyDescent="0.2">
      <c r="A50" s="25"/>
      <c r="B50" s="25"/>
      <c r="C50" s="25"/>
      <c r="D50" s="25"/>
      <c r="E50" s="25"/>
      <c r="F50" s="324"/>
      <c r="G50" s="23"/>
      <c r="H50" s="23"/>
    </row>
    <row r="51" spans="1:8" s="46" customFormat="1" x14ac:dyDescent="0.2">
      <c r="A51" s="25"/>
      <c r="B51" s="25"/>
      <c r="C51" s="25"/>
      <c r="D51" s="25"/>
      <c r="E51" s="25"/>
      <c r="F51" s="25"/>
      <c r="G51" s="23"/>
      <c r="H51" s="23"/>
    </row>
    <row r="52" spans="1:8" s="46" customFormat="1" x14ac:dyDescent="0.2">
      <c r="A52" s="25"/>
      <c r="B52" s="25"/>
      <c r="C52" s="25"/>
      <c r="D52" s="25"/>
      <c r="E52" s="25"/>
      <c r="F52" s="25"/>
      <c r="G52" s="23"/>
      <c r="H52" s="23"/>
    </row>
    <row r="53" spans="1:8" x14ac:dyDescent="0.2">
      <c r="A53" s="25"/>
      <c r="B53" s="25"/>
      <c r="C53" s="25"/>
      <c r="D53" s="25"/>
      <c r="E53" s="25"/>
      <c r="F53" s="25"/>
      <c r="G53" s="23"/>
      <c r="H53" s="23"/>
    </row>
    <row r="54" spans="1:8" x14ac:dyDescent="0.2">
      <c r="A54" s="25"/>
      <c r="B54" s="25"/>
      <c r="C54" s="25"/>
      <c r="D54" s="25"/>
      <c r="E54" s="25"/>
      <c r="F54" s="25"/>
      <c r="G54" s="23"/>
      <c r="H54" s="23"/>
    </row>
    <row r="55" spans="1:8" x14ac:dyDescent="0.2">
      <c r="A55" s="25"/>
      <c r="B55" s="25"/>
      <c r="C55" s="25"/>
      <c r="D55" s="25"/>
      <c r="E55" s="25"/>
      <c r="F55" s="25"/>
      <c r="G55" s="23"/>
      <c r="H55" s="23"/>
    </row>
    <row r="56" spans="1:8" x14ac:dyDescent="0.2">
      <c r="A56" s="25"/>
      <c r="B56" s="25"/>
      <c r="C56" s="25"/>
      <c r="D56" s="25"/>
      <c r="E56" s="25"/>
      <c r="F56" s="25"/>
      <c r="G56" s="23"/>
      <c r="H56" s="23"/>
    </row>
    <row r="57" spans="1:8" x14ac:dyDescent="0.2">
      <c r="A57" s="25"/>
      <c r="B57" s="25"/>
      <c r="C57" s="25"/>
      <c r="D57" s="25"/>
      <c r="E57" s="25"/>
      <c r="F57" s="25"/>
      <c r="G57" s="23"/>
      <c r="H57" s="23"/>
    </row>
    <row r="58" spans="1:8" x14ac:dyDescent="0.2">
      <c r="A58" s="25"/>
      <c r="B58" s="25"/>
      <c r="C58" s="25"/>
      <c r="D58" s="25"/>
      <c r="E58" s="25"/>
      <c r="F58" s="25"/>
      <c r="G58" s="23"/>
      <c r="H58" s="23"/>
    </row>
    <row r="59" spans="1:8" x14ac:dyDescent="0.2">
      <c r="A59" s="25"/>
      <c r="B59" s="25"/>
      <c r="C59" s="25"/>
      <c r="D59" s="25"/>
      <c r="E59" s="25"/>
      <c r="F59" s="25"/>
      <c r="G59" s="23"/>
      <c r="H59" s="23"/>
    </row>
    <row r="60" spans="1:8" x14ac:dyDescent="0.2">
      <c r="A60" s="25"/>
      <c r="B60" s="25"/>
      <c r="C60" s="25"/>
      <c r="D60" s="25"/>
      <c r="E60" s="25"/>
      <c r="F60" s="25"/>
      <c r="G60" s="23"/>
      <c r="H60" s="23"/>
    </row>
    <row r="61" spans="1:8" x14ac:dyDescent="0.2">
      <c r="A61" s="25"/>
      <c r="B61" s="25"/>
      <c r="C61" s="25"/>
      <c r="D61" s="25"/>
      <c r="E61" s="25"/>
      <c r="F61" s="25"/>
      <c r="G61" s="23"/>
      <c r="H61" s="23"/>
    </row>
    <row r="62" spans="1:8" x14ac:dyDescent="0.2">
      <c r="A62" s="25"/>
      <c r="B62" s="25"/>
      <c r="C62" s="25"/>
      <c r="D62" s="25"/>
      <c r="E62" s="25"/>
      <c r="F62" s="25"/>
      <c r="G62" s="23"/>
      <c r="H62" s="23"/>
    </row>
  </sheetData>
  <mergeCells count="3">
    <mergeCell ref="A1:J1"/>
    <mergeCell ref="A2:J2"/>
    <mergeCell ref="A3:J3"/>
  </mergeCells>
  <dataValidations disablePrompts="1" count="5">
    <dataValidation allowBlank="1" showInputMessage="1" showErrorMessage="1" prompt="Características cualitativas significativas que les impacten financieramente." sqref="H9 H31 H44"/>
    <dataValidation allowBlank="1" showInputMessage="1" showErrorMessage="1" prompt="Corresponde al nombre o descripción de la cuenta de acuerdo al Plan de Cuentas emitido por el CONAC." sqref="B9:F9 B31:F31 B44:E44"/>
    <dataValidation allowBlank="1" showInputMessage="1" showErrorMessage="1" prompt="Corresponde al número de la cuenta de acuerdo al Plan de Cuentas emitido por el CONAC (DOF 23/12/2015)." sqref="A9 A31 A44"/>
    <dataValidation allowBlank="1" showInputMessage="1" showErrorMessage="1" prompt="Saldo final de la Información Financiera Trimestral que se presenta (trimestral: 1er, 2do, 3ro. o 4to.)." sqref="G9 G31 F44"/>
    <dataValidation allowBlank="1" showInputMessage="1" showErrorMessage="1" prompt="Procedencia de los otros ingresos: Productos financieros, bonificaciones y descuentos obtenidas, diferencias por tipo de cambio a favor, utilidades por participacion patrimonial, etc." sqref="G44"/>
  </dataValidations>
  <printOptions horizontalCentered="1"/>
  <pageMargins left="0.51181102362204722" right="0.31496062992125984" top="0.39370078740157483" bottom="0.3937007874015748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15</vt:i4>
      </vt:variant>
    </vt:vector>
  </HeadingPairs>
  <TitlesOfParts>
    <vt:vector size="31" baseType="lpstr">
      <vt:lpstr>Hoja1</vt:lpstr>
      <vt:lpstr>ESF-01</vt:lpstr>
      <vt:lpstr>ESF-02 </vt:lpstr>
      <vt:lpstr>ESF-03</vt:lpstr>
      <vt:lpstr>ESF-05</vt:lpstr>
      <vt:lpstr>ESF-08</vt:lpstr>
      <vt:lpstr>ESF-09</vt:lpstr>
      <vt:lpstr>ESF-12-13 </vt:lpstr>
      <vt:lpstr>EA-01-02</vt:lpstr>
      <vt:lpstr>EA-03 </vt:lpstr>
      <vt:lpstr>VHP-01 02</vt:lpstr>
      <vt:lpstr>EFE-01  </vt:lpstr>
      <vt:lpstr>EFE-02</vt:lpstr>
      <vt:lpstr>EFE-03</vt:lpstr>
      <vt:lpstr>Conciliacion_Ig</vt:lpstr>
      <vt:lpstr>Conciliacion_Eg</vt:lpstr>
      <vt:lpstr>'EA-01-02'!Área_de_impresión</vt:lpstr>
      <vt:lpstr>'EA-03 '!Área_de_impresión</vt:lpstr>
      <vt:lpstr>'EFE-01  '!Área_de_impresión</vt:lpstr>
      <vt:lpstr>'EFE-02'!Área_de_impresión</vt:lpstr>
      <vt:lpstr>'EFE-03'!Área_de_impresión</vt:lpstr>
      <vt:lpstr>'ESF-01'!Área_de_impresión</vt:lpstr>
      <vt:lpstr>'ESF-02 '!Área_de_impresión</vt:lpstr>
      <vt:lpstr>'ESF-03'!Área_de_impresión</vt:lpstr>
      <vt:lpstr>'ESF-08'!Área_de_impresión</vt:lpstr>
      <vt:lpstr>'ESF-09'!Área_de_impresión</vt:lpstr>
      <vt:lpstr>'ESF-12-13 '!Área_de_impresión</vt:lpstr>
      <vt:lpstr>'VHP-01 02'!Área_de_impresión</vt:lpstr>
      <vt:lpstr>'EA-01-02'!Títulos_a_imprimir</vt:lpstr>
      <vt:lpstr>'EA-03 '!Títulos_a_imprimir</vt:lpstr>
      <vt:lpstr>'EFE-01  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Celina CDD. Dueñas Duran</cp:lastModifiedBy>
  <cp:lastPrinted>2017-10-16T21:08:37Z</cp:lastPrinted>
  <dcterms:created xsi:type="dcterms:W3CDTF">2012-12-11T20:36:24Z</dcterms:created>
  <dcterms:modified xsi:type="dcterms:W3CDTF">2017-10-24T14:19:41Z</dcterms:modified>
</cp:coreProperties>
</file>