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8\MARZO 2018 ESTADOS FINANCIEROS\LDF\"/>
    </mc:Choice>
  </mc:AlternateContent>
  <xr:revisionPtr revIDLastSave="0" documentId="13_ncr:1_{BEBA06E2-E3DE-4EDF-8420-7C500B070C39}" xr6:coauthVersionLast="37" xr6:coauthVersionMax="37" xr10:uidLastSave="{00000000-0000-0000-0000-000000000000}"/>
  <bookViews>
    <workbookView xWindow="0" yWindow="0" windowWidth="20490" windowHeight="8940" activeTab="3" xr2:uid="{75904BA9-4B45-47F4-BE25-8CDCAF6FE0D6}"/>
  </bookViews>
  <sheets>
    <sheet name="F6 a)" sheetId="1" r:id="rId1"/>
    <sheet name="F6 b)" sheetId="2" r:id="rId2"/>
    <sheet name="F6 c)" sheetId="3" r:id="rId3"/>
    <sheet name="F6 d)" sheetId="4" r:id="rId4"/>
  </sheets>
  <externalReferences>
    <externalReference r:id="rId5"/>
  </externalReferences>
  <definedNames>
    <definedName name="ENTE_PUBLICO_A">'[1]Info General'!$C$7</definedName>
    <definedName name="GASTO_E_FIN_01">'F6 b)'!$B$51</definedName>
    <definedName name="GASTO_E_FIN_02">'F6 b)'!$C$51</definedName>
    <definedName name="GASTO_E_FIN_03">'F6 b)'!$D$51</definedName>
    <definedName name="GASTO_E_FIN_04">'F6 b)'!$E$51</definedName>
    <definedName name="GASTO_E_FIN_05">'F6 b)'!$F$51</definedName>
    <definedName name="GASTO_E_FIN_06">'F6 b)'!$G$51</definedName>
    <definedName name="GASTO_E_T1">'F6 b)'!$B$42</definedName>
    <definedName name="GASTO_E_T2">'F6 b)'!$C$42</definedName>
    <definedName name="GASTO_E_T3">'F6 b)'!$D$42</definedName>
    <definedName name="GASTO_E_T4">'F6 b)'!$E$42</definedName>
    <definedName name="GASTO_E_T5">'F6 b)'!$F$42</definedName>
    <definedName name="GASTO_E_T6">'F6 b)'!$G$42</definedName>
    <definedName name="GASTO_NE_FIN_01">'F6 b)'!$B$41</definedName>
    <definedName name="GASTO_NE_FIN_02">'F6 b)'!$C$41</definedName>
    <definedName name="GASTO_NE_FIN_03">'F6 b)'!$D$41</definedName>
    <definedName name="GASTO_NE_FIN_04">'F6 b)'!$E$41</definedName>
    <definedName name="GASTO_NE_FIN_05">'F6 b)'!$F$41</definedName>
    <definedName name="GASTO_NE_FIN_06">'F6 b)'!$G$41</definedName>
    <definedName name="GASTO_NE_T1">'F6 b)'!$B$9</definedName>
    <definedName name="GASTO_NE_T2">'F6 b)'!$C$9</definedName>
    <definedName name="GASTO_NE_T3">'F6 b)'!$D$9</definedName>
    <definedName name="GASTO_NE_T4">'F6 b)'!$E$9</definedName>
    <definedName name="GASTO_NE_T5">'F6 b)'!$F$9</definedName>
    <definedName name="GASTO_NE_T6">'F6 b)'!$G$9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  <c r="D33" i="4"/>
  <c r="B33" i="4"/>
  <c r="G31" i="4"/>
  <c r="G30" i="4"/>
  <c r="G29" i="4"/>
  <c r="G28" i="4"/>
  <c r="F28" i="4"/>
  <c r="E28" i="4"/>
  <c r="D28" i="4"/>
  <c r="C28" i="4"/>
  <c r="B28" i="4"/>
  <c r="G27" i="4"/>
  <c r="G26" i="4"/>
  <c r="G25" i="4"/>
  <c r="G24" i="4"/>
  <c r="B24" i="4"/>
  <c r="G23" i="4"/>
  <c r="G22" i="4"/>
  <c r="G21" i="4"/>
  <c r="G33" i="4" s="1"/>
  <c r="F21" i="4"/>
  <c r="E21" i="4"/>
  <c r="D21" i="4"/>
  <c r="C21" i="4"/>
  <c r="B21" i="4"/>
  <c r="G19" i="4"/>
  <c r="G18" i="4"/>
  <c r="G17" i="4"/>
  <c r="G16" i="4"/>
  <c r="F16" i="4"/>
  <c r="E16" i="4"/>
  <c r="D16" i="4"/>
  <c r="C16" i="4"/>
  <c r="B16" i="4"/>
  <c r="G15" i="4"/>
  <c r="G14" i="4"/>
  <c r="G13" i="4"/>
  <c r="G12" i="4"/>
  <c r="F12" i="4"/>
  <c r="E12" i="4"/>
  <c r="D12" i="4"/>
  <c r="C12" i="4"/>
  <c r="B12" i="4"/>
  <c r="G11" i="4"/>
  <c r="G10" i="4"/>
  <c r="G9" i="4"/>
  <c r="F9" i="4"/>
  <c r="E9" i="4"/>
  <c r="E33" i="4" s="1"/>
  <c r="D9" i="4"/>
  <c r="C9" i="4"/>
  <c r="C33" i="4" s="1"/>
  <c r="B9" i="4"/>
  <c r="A5" i="4"/>
  <c r="A2" i="4"/>
  <c r="D77" i="3"/>
  <c r="G75" i="3"/>
  <c r="G74" i="3"/>
  <c r="G73" i="3"/>
  <c r="G72" i="3"/>
  <c r="G71" i="3"/>
  <c r="F71" i="3"/>
  <c r="E71" i="3"/>
  <c r="D71" i="3"/>
  <c r="C71" i="3"/>
  <c r="B71" i="3"/>
  <c r="G70" i="3"/>
  <c r="G69" i="3"/>
  <c r="G68" i="3"/>
  <c r="G67" i="3"/>
  <c r="G66" i="3"/>
  <c r="G65" i="3"/>
  <c r="G64" i="3"/>
  <c r="G63" i="3"/>
  <c r="G62" i="3"/>
  <c r="G61" i="3"/>
  <c r="F61" i="3"/>
  <c r="E61" i="3"/>
  <c r="D61" i="3"/>
  <c r="C61" i="3"/>
  <c r="B61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2" i="3"/>
  <c r="G51" i="3"/>
  <c r="G50" i="3"/>
  <c r="G49" i="3"/>
  <c r="G48" i="3"/>
  <c r="G47" i="3"/>
  <c r="G46" i="3"/>
  <c r="G45" i="3"/>
  <c r="G44" i="3"/>
  <c r="G43" i="3" s="1"/>
  <c r="G77" i="3" s="1"/>
  <c r="F44" i="3"/>
  <c r="E44" i="3"/>
  <c r="D44" i="3"/>
  <c r="C44" i="3"/>
  <c r="B44" i="3"/>
  <c r="F43" i="3"/>
  <c r="E43" i="3"/>
  <c r="E77" i="3" s="1"/>
  <c r="D43" i="3"/>
  <c r="C43" i="3"/>
  <c r="B43" i="3"/>
  <c r="B77" i="3" s="1"/>
  <c r="G41" i="3"/>
  <c r="G40" i="3"/>
  <c r="G39" i="3"/>
  <c r="G38" i="3"/>
  <c r="G37" i="3"/>
  <c r="F37" i="3"/>
  <c r="E37" i="3"/>
  <c r="D37" i="3"/>
  <c r="C37" i="3"/>
  <c r="B37" i="3"/>
  <c r="G36" i="3"/>
  <c r="G35" i="3"/>
  <c r="G34" i="3"/>
  <c r="G33" i="3"/>
  <c r="G32" i="3"/>
  <c r="G31" i="3"/>
  <c r="G30" i="3"/>
  <c r="G29" i="3"/>
  <c r="G28" i="3"/>
  <c r="G27" i="3"/>
  <c r="F27" i="3"/>
  <c r="E27" i="3"/>
  <c r="D27" i="3"/>
  <c r="C27" i="3"/>
  <c r="B27" i="3"/>
  <c r="G26" i="3"/>
  <c r="G25" i="3"/>
  <c r="G24" i="3"/>
  <c r="G23" i="3"/>
  <c r="G22" i="3"/>
  <c r="G21" i="3"/>
  <c r="G20" i="3"/>
  <c r="G19" i="3"/>
  <c r="F19" i="3"/>
  <c r="E19" i="3"/>
  <c r="D19" i="3"/>
  <c r="C19" i="3"/>
  <c r="B19" i="3"/>
  <c r="G18" i="3"/>
  <c r="G17" i="3"/>
  <c r="G16" i="3"/>
  <c r="G15" i="3"/>
  <c r="G14" i="3"/>
  <c r="G13" i="3"/>
  <c r="G12" i="3"/>
  <c r="G11" i="3"/>
  <c r="G10" i="3"/>
  <c r="F10" i="3"/>
  <c r="E10" i="3"/>
  <c r="D10" i="3"/>
  <c r="C10" i="3"/>
  <c r="B10" i="3"/>
  <c r="G9" i="3"/>
  <c r="F9" i="3"/>
  <c r="F77" i="3" s="1"/>
  <c r="E9" i="3"/>
  <c r="D9" i="3"/>
  <c r="C9" i="3"/>
  <c r="C77" i="3" s="1"/>
  <c r="B9" i="3"/>
  <c r="A5" i="3"/>
  <c r="A2" i="3"/>
  <c r="F52" i="2"/>
  <c r="E52" i="2"/>
  <c r="D52" i="2"/>
  <c r="C52" i="2"/>
  <c r="B52" i="2"/>
  <c r="G50" i="2"/>
  <c r="G49" i="2"/>
  <c r="G48" i="2"/>
  <c r="G47" i="2"/>
  <c r="G46" i="2"/>
  <c r="G45" i="2"/>
  <c r="G44" i="2"/>
  <c r="G43" i="2"/>
  <c r="G42" i="2"/>
  <c r="G52" i="2" s="1"/>
  <c r="F42" i="2"/>
  <c r="E42" i="2"/>
  <c r="D42" i="2"/>
  <c r="C42" i="2"/>
  <c r="B42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9" i="2"/>
  <c r="E9" i="2"/>
  <c r="D9" i="2"/>
  <c r="C9" i="2"/>
  <c r="B9" i="2"/>
  <c r="A5" i="2"/>
  <c r="A2" i="2"/>
  <c r="E159" i="1"/>
  <c r="D159" i="1"/>
  <c r="C159" i="1"/>
  <c r="G157" i="1"/>
  <c r="G156" i="1"/>
  <c r="G155" i="1"/>
  <c r="G154" i="1"/>
  <c r="G153" i="1"/>
  <c r="G152" i="1"/>
  <c r="G151" i="1"/>
  <c r="G150" i="1"/>
  <c r="F150" i="1"/>
  <c r="D150" i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/>
  <c r="F137" i="1"/>
  <c r="E137" i="1"/>
  <c r="D137" i="1"/>
  <c r="C137" i="1"/>
  <c r="B137" i="1"/>
  <c r="G136" i="1"/>
  <c r="G135" i="1"/>
  <c r="G134" i="1"/>
  <c r="G133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/>
  <c r="F93" i="1"/>
  <c r="E93" i="1"/>
  <c r="D93" i="1"/>
  <c r="C93" i="1"/>
  <c r="B93" i="1"/>
  <c r="G92" i="1"/>
  <c r="G91" i="1"/>
  <c r="G90" i="1"/>
  <c r="G89" i="1"/>
  <c r="G88" i="1"/>
  <c r="G87" i="1"/>
  <c r="G86" i="1"/>
  <c r="G85" i="1"/>
  <c r="F85" i="1"/>
  <c r="E85" i="1"/>
  <c r="D85" i="1"/>
  <c r="C85" i="1"/>
  <c r="B85" i="1"/>
  <c r="G84" i="1"/>
  <c r="F84" i="1"/>
  <c r="E84" i="1"/>
  <c r="D84" i="1"/>
  <c r="C84" i="1"/>
  <c r="B84" i="1"/>
  <c r="G82" i="1"/>
  <c r="G81" i="1"/>
  <c r="G80" i="1"/>
  <c r="G79" i="1"/>
  <c r="G78" i="1"/>
  <c r="G77" i="1"/>
  <c r="G76" i="1"/>
  <c r="G75" i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F18" i="1"/>
  <c r="E18" i="1"/>
  <c r="D18" i="1"/>
  <c r="C18" i="1"/>
  <c r="B18" i="1"/>
  <c r="G17" i="1"/>
  <c r="G16" i="1"/>
  <c r="G15" i="1"/>
  <c r="G14" i="1"/>
  <c r="G13" i="1"/>
  <c r="G12" i="1"/>
  <c r="G11" i="1"/>
  <c r="G10" i="1"/>
  <c r="F10" i="1"/>
  <c r="E10" i="1"/>
  <c r="D10" i="1"/>
  <c r="C10" i="1"/>
  <c r="B10" i="1"/>
  <c r="G9" i="1"/>
  <c r="G159" i="1" s="1"/>
  <c r="F9" i="1"/>
  <c r="F159" i="1" s="1"/>
  <c r="E9" i="1"/>
  <c r="D9" i="1"/>
  <c r="C9" i="1"/>
  <c r="B9" i="1"/>
  <c r="B159" i="1" s="1"/>
  <c r="A5" i="1"/>
  <c r="A2" i="1"/>
</calcChain>
</file>

<file path=xl/sharedStrings.xml><?xml version="1.0" encoding="utf-8"?>
<sst xmlns="http://schemas.openxmlformats.org/spreadsheetml/2006/main" count="331" uniqueCount="192">
  <si>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</si>
  <si>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</si>
  <si>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</si>
  <si>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</si>
  <si>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</si>
  <si>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</si>
  <si>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</si>
  <si>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</si>
  <si>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</si>
  <si>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</si>
  <si>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</si>
  <si>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</si>
  <si>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</si>
  <si>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</si>
  <si>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</si>
  <si>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</si>
  <si>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</si>
  <si>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</si>
  <si>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</si>
  <si>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</si>
  <si>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</si>
  <si>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</si>
  <si>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</si>
  <si>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</si>
  <si>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</si>
  <si>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</si>
  <si>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</si>
  <si>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</si>
  <si>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</si>
  <si>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</si>
  <si>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</si>
  <si>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</si>
  <si>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</si>
  <si>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</si>
  <si>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</si>
  <si>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</si>
  <si>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</si>
  <si>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</si>
  <si>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</si>
  <si>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</si>
  <si>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</si>
  <si>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</si>
  <si>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</si>
  <si>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</si>
  <si>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</si>
  <si>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</si>
  <si>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</si>
  <si>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</si>
  <si>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</si>
  <si>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</si>
  <si>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</si>
  <si>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</si>
  <si>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</si>
  <si>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</si>
  <si>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</si>
  <si>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</si>
  <si>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</si>
  <si>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</si>
  <si>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</si>
  <si>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</si>
  <si>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</si>
  <si>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</si>
  <si>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</si>
  <si>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</si>
  <si>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</si>
  <si>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</si>
  <si>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</si>
  <si>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</si>
  <si>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</si>
  <si>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</si>
  <si>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</si>
  <si>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</si>
  <si>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</si>
  <si>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</si>
  <si>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</si>
  <si>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</si>
  <si>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</si>
  <si>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</si>
  <si>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</si>
  <si>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</si>
  <si>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</si>
  <si>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</si>
  <si>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</si>
  <si>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</si>
  <si>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</si>
  <si>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</si>
  <si>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</si>
  <si>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</si>
  <si>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</si>
  <si>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</si>
  <si>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</si>
  <si>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</si>
  <si>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</si>
  <si>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</si>
  <si>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 xml:space="preserve">       301   PRESIDENCIA</t>
  </si>
  <si>
    <t xml:space="preserve">       302   SECRETARIA GENERAL DEL STJ</t>
  </si>
  <si>
    <t xml:space="preserve">      303   DIRECCION DE ADMINISTRACION</t>
  </si>
  <si>
    <t xml:space="preserve">       304   CONTRALORIA</t>
  </si>
  <si>
    <t xml:space="preserve">       305   DIR. DE OFICIALIAS Y CENTRALES DE ACTUARIOS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</si>
  <si>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</si>
  <si>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</si>
  <si>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</si>
  <si>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</si>
  <si>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</si>
  <si>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CENTRO ESTATAL DE JUSTICIA ALTERNATIVA</t>
  </si>
  <si>
    <t xml:space="preserve">       312   JUZGADOS DE ORALIDAD PENAL</t>
  </si>
  <si>
    <t xml:space="preserve">       313   JUZGADOS DE ORALIDAD FAMILIAR</t>
  </si>
  <si>
    <t xml:space="preserve">       314   EJECUCIÓN DE SANCION PENAL</t>
  </si>
  <si>
    <t xml:space="preserve">       315   JUZGADOS PARA ADOLESCENTES</t>
  </si>
  <si>
    <t xml:space="preserve">       316   VISITADURIA JUDICIAL</t>
  </si>
  <si>
    <t xml:space="preserve">       317   ESCUELA DE ESTUDIOS E INVESTIGACIÓN</t>
  </si>
  <si>
    <t xml:space="preserve">       318   DIR.TECNOLOCÍAS DE LA INFORMACIÓN Y TELECOMUNICACIONES</t>
  </si>
  <si>
    <t xml:space="preserve">       319   DIR. ARCHIVO GENERAL</t>
  </si>
  <si>
    <t xml:space="preserve">       320   DIR.ASUNTOS JURIDICO</t>
  </si>
  <si>
    <t xml:space="preserve">       321   COORDINACIÓN DE PLANEACIÓN ESTADÍSTICA</t>
  </si>
  <si>
    <t xml:space="preserve">       322   DIR.SEGURIDAD INSTITUCIONAL</t>
  </si>
  <si>
    <t xml:space="preserve">       323   COORDINACIÓN DE COMUNICACIÓN SOCIAL</t>
  </si>
  <si>
    <t xml:space="preserve">       324   UNIDAD DE ACCESO A LA INFORMACIÓN</t>
  </si>
  <si>
    <t xml:space="preserve">       325   COMITÉ DE IGUALDAD DE GENERO Y DERECHOS HUMANOS</t>
  </si>
  <si>
    <t xml:space="preserve">       326   JUZGADOS ORALIDAD MERCANTIL</t>
  </si>
  <si>
    <t xml:space="preserve">       327   COORDINACIÓN DEL SISTEMA DE GESTION ORAL</t>
  </si>
  <si>
    <t xml:space="preserve">       FAUX  FONDO AUXILIAR</t>
  </si>
  <si>
    <t xml:space="preserve">       PROD  PRODUCTOS</t>
  </si>
  <si>
    <t xml:space="preserve">       REF   REFRENDO COMPROMETIDO</t>
  </si>
  <si>
    <t xml:space="preserve">       REM   REMANENTE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</si>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</sst>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&quot; 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0" fillId="3" borderId="2" xfId="0" applyNumberFormat="1" applyFill="1" applyBorder="1" applyAlignment="1" applyProtection="1">
      <alignment vertical="center"/>
      <protection locked="0"/>
    </xf>
    <xf numFmtId="43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1" xfId="0" applyFont="1" applyFill="1" applyBorder="1" applyAlignment="1" applyProtection="1">
      <alignment vertical="center"/>
      <protection locked="0"/>
    </xf>
    <xf numFmtId="49" fontId="0" fillId="0" borderId="2" xfId="0" applyNumberFormat="1" applyFill="1" applyBorder="1" applyAlignment="1" applyProtection="1">
      <alignment horizontal="left" vertical="center" indent="6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horizontal="left" vertical="center" indent="6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3" fontId="0" fillId="0" borderId="9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right" vertical="center"/>
      <protection locked="0"/>
    </xf>
    <xf numFmtId="43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1_PJGT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9D730-8724-4D8F-8738-1FE17E28AB59}">
  <dimension ref="A1:G161"/>
  <sheetViews>
    <sheetView workbookViewId="0">
      <selection activeCell="A17" sqref="A17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PODER JUDICIAL DEL ESTADO DE GUANAJUATO, Gobierno del Estado de Guanajuato (a)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tr">
        <f>TRIMESTRE</f>
        <v>Del 1 de enero al 30 de marzo de 2018 (b)</v>
      </c>
      <c r="B5" s="5"/>
      <c r="C5" s="5"/>
      <c r="D5" s="5"/>
      <c r="E5" s="5"/>
      <c r="F5" s="5"/>
      <c r="G5" s="5"/>
    </row>
    <row r="6" spans="1:7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 t="shared" ref="B9:G9" si="0">SUM(B10,B18,B28,B38,B48,B58,B62,B71,B75)</f>
        <v>1700775711</v>
      </c>
      <c r="C9" s="11">
        <f t="shared" si="0"/>
        <v>249683462.13</v>
      </c>
      <c r="D9" s="11">
        <f t="shared" si="0"/>
        <v>1950459173.1300001</v>
      </c>
      <c r="E9" s="11">
        <f t="shared" si="0"/>
        <v>312804507.60000008</v>
      </c>
      <c r="F9" s="11">
        <f t="shared" si="0"/>
        <v>312080038.08000004</v>
      </c>
      <c r="G9" s="11">
        <f t="shared" si="0"/>
        <v>1637654665.53</v>
      </c>
    </row>
    <row r="10" spans="1:7" x14ac:dyDescent="0.25">
      <c r="A10" s="12" t="s">
        <v>13</v>
      </c>
      <c r="B10" s="13">
        <f t="shared" ref="B10:G10" si="1">SUM(B11:B17)</f>
        <v>1352423527</v>
      </c>
      <c r="C10" s="13">
        <f t="shared" si="1"/>
        <v>1568716.0899999999</v>
      </c>
      <c r="D10" s="13">
        <f t="shared" si="1"/>
        <v>1353992243.0900002</v>
      </c>
      <c r="E10" s="13">
        <f t="shared" si="1"/>
        <v>268898471.56</v>
      </c>
      <c r="F10" s="13">
        <f t="shared" si="1"/>
        <v>268898471.56</v>
      </c>
      <c r="G10" s="13">
        <f t="shared" si="1"/>
        <v>1085093771.53</v>
      </c>
    </row>
    <row r="11" spans="1:7" x14ac:dyDescent="0.25">
      <c r="A11" s="14" t="s">
        <v>14</v>
      </c>
      <c r="B11" s="15">
        <v>316467965</v>
      </c>
      <c r="C11" s="15">
        <v>134527.22</v>
      </c>
      <c r="D11" s="15">
        <v>316602492.22000003</v>
      </c>
      <c r="E11" s="15">
        <v>77213445.640000001</v>
      </c>
      <c r="F11" s="15">
        <v>77213445.640000001</v>
      </c>
      <c r="G11" s="13">
        <f t="shared" ref="G11:G17" si="2">D11-E11</f>
        <v>239389046.58000004</v>
      </c>
    </row>
    <row r="12" spans="1:7" x14ac:dyDescent="0.25">
      <c r="A12" s="14" t="s">
        <v>15</v>
      </c>
      <c r="B12" s="15">
        <v>28268412</v>
      </c>
      <c r="C12" s="15">
        <v>0</v>
      </c>
      <c r="D12" s="15">
        <v>28268412</v>
      </c>
      <c r="E12" s="15">
        <v>3982289.24</v>
      </c>
      <c r="F12" s="15">
        <v>3982289.24</v>
      </c>
      <c r="G12" s="13">
        <f t="shared" si="2"/>
        <v>24286122.759999998</v>
      </c>
    </row>
    <row r="13" spans="1:7" x14ac:dyDescent="0.25">
      <c r="A13" s="14" t="s">
        <v>16</v>
      </c>
      <c r="B13" s="15">
        <v>445437425</v>
      </c>
      <c r="C13" s="15">
        <v>-92202.99</v>
      </c>
      <c r="D13" s="15">
        <v>445345222.00999999</v>
      </c>
      <c r="E13" s="15">
        <v>70827472.150000006</v>
      </c>
      <c r="F13" s="15">
        <v>70827472.150000006</v>
      </c>
      <c r="G13" s="13">
        <f t="shared" si="2"/>
        <v>374517749.86000001</v>
      </c>
    </row>
    <row r="14" spans="1:7" x14ac:dyDescent="0.25">
      <c r="A14" s="14" t="s">
        <v>17</v>
      </c>
      <c r="B14" s="15">
        <v>108052394</v>
      </c>
      <c r="C14" s="15">
        <v>44685.95</v>
      </c>
      <c r="D14" s="15">
        <v>108097079.95</v>
      </c>
      <c r="E14" s="15">
        <v>23894278.219999999</v>
      </c>
      <c r="F14" s="15">
        <v>23894278.219999999</v>
      </c>
      <c r="G14" s="13">
        <f t="shared" si="2"/>
        <v>84202801.730000004</v>
      </c>
    </row>
    <row r="15" spans="1:7" x14ac:dyDescent="0.25">
      <c r="A15" s="14" t="s">
        <v>18</v>
      </c>
      <c r="B15" s="15">
        <v>354410482</v>
      </c>
      <c r="C15" s="15">
        <v>6471001.3399999999</v>
      </c>
      <c r="D15" s="15">
        <v>360881483.33999997</v>
      </c>
      <c r="E15" s="15">
        <v>92980986.310000002</v>
      </c>
      <c r="F15" s="15">
        <v>92980986.310000002</v>
      </c>
      <c r="G15" s="13">
        <f t="shared" si="2"/>
        <v>267900497.02999997</v>
      </c>
    </row>
    <row r="16" spans="1:7" x14ac:dyDescent="0.25">
      <c r="A16" s="14" t="s">
        <v>19</v>
      </c>
      <c r="B16" s="15">
        <v>83212705</v>
      </c>
      <c r="C16" s="15">
        <v>-4991658.0999999996</v>
      </c>
      <c r="D16" s="15">
        <v>78221046.900000006</v>
      </c>
      <c r="E16" s="15">
        <v>0</v>
      </c>
      <c r="F16" s="15">
        <v>0</v>
      </c>
      <c r="G16" s="13">
        <f t="shared" si="2"/>
        <v>78221046.900000006</v>
      </c>
    </row>
    <row r="17" spans="1:7" x14ac:dyDescent="0.25">
      <c r="A17" s="14" t="s">
        <v>20</v>
      </c>
      <c r="B17" s="15">
        <v>16574144</v>
      </c>
      <c r="C17" s="15">
        <v>2362.67</v>
      </c>
      <c r="D17" s="15">
        <v>16576506.67</v>
      </c>
      <c r="E17" s="15">
        <v>0</v>
      </c>
      <c r="F17" s="15">
        <v>0</v>
      </c>
      <c r="G17" s="13">
        <f t="shared" si="2"/>
        <v>16576506.67</v>
      </c>
    </row>
    <row r="18" spans="1:7" x14ac:dyDescent="0.25">
      <c r="A18" s="12" t="s">
        <v>21</v>
      </c>
      <c r="B18" s="13">
        <f t="shared" ref="B18:G18" si="3">SUM(B19:B27)</f>
        <v>72528767</v>
      </c>
      <c r="C18" s="13">
        <f t="shared" si="3"/>
        <v>782121</v>
      </c>
      <c r="D18" s="13">
        <f t="shared" si="3"/>
        <v>73310888</v>
      </c>
      <c r="E18" s="13">
        <f t="shared" si="3"/>
        <v>5429837.0600000005</v>
      </c>
      <c r="F18" s="13">
        <f t="shared" si="3"/>
        <v>4885006.1500000004</v>
      </c>
      <c r="G18" s="13">
        <f t="shared" si="3"/>
        <v>67881050.939999998</v>
      </c>
    </row>
    <row r="19" spans="1:7" x14ac:dyDescent="0.25">
      <c r="A19" s="14" t="s">
        <v>22</v>
      </c>
      <c r="B19" s="15">
        <v>34487335</v>
      </c>
      <c r="C19" s="15">
        <v>-14873.4</v>
      </c>
      <c r="D19" s="15">
        <v>34472461.600000001</v>
      </c>
      <c r="E19" s="15">
        <v>613227.11</v>
      </c>
      <c r="F19" s="15">
        <v>71549.08</v>
      </c>
      <c r="G19" s="13">
        <f>D19-E19</f>
        <v>33859234.490000002</v>
      </c>
    </row>
    <row r="20" spans="1:7" x14ac:dyDescent="0.25">
      <c r="A20" s="14" t="s">
        <v>23</v>
      </c>
      <c r="B20" s="15">
        <v>7459075</v>
      </c>
      <c r="C20" s="15">
        <v>0</v>
      </c>
      <c r="D20" s="15">
        <v>7459075</v>
      </c>
      <c r="E20" s="15">
        <v>914230.52</v>
      </c>
      <c r="F20" s="15">
        <v>911077.64</v>
      </c>
      <c r="G20" s="13">
        <f t="shared" ref="G20:G27" si="4">D20-E20</f>
        <v>6544844.4800000004</v>
      </c>
    </row>
    <row r="21" spans="1:7" x14ac:dyDescent="0.25">
      <c r="A21" s="14" t="s">
        <v>24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3">
        <f t="shared" si="4"/>
        <v>0</v>
      </c>
    </row>
    <row r="22" spans="1:7" x14ac:dyDescent="0.25">
      <c r="A22" s="14" t="s">
        <v>25</v>
      </c>
      <c r="B22" s="15">
        <v>2904777</v>
      </c>
      <c r="C22" s="15">
        <v>-60000</v>
      </c>
      <c r="D22" s="15">
        <v>2844777</v>
      </c>
      <c r="E22" s="15">
        <v>63154.51</v>
      </c>
      <c r="F22" s="15">
        <v>63154.51</v>
      </c>
      <c r="G22" s="13">
        <f t="shared" si="4"/>
        <v>2781622.49</v>
      </c>
    </row>
    <row r="23" spans="1:7" x14ac:dyDescent="0.25">
      <c r="A23" s="14" t="s">
        <v>26</v>
      </c>
      <c r="B23" s="15">
        <v>129000</v>
      </c>
      <c r="C23" s="15">
        <v>99200</v>
      </c>
      <c r="D23" s="15">
        <v>228200</v>
      </c>
      <c r="E23" s="15">
        <v>2538.1</v>
      </c>
      <c r="F23" s="15">
        <v>2538.1</v>
      </c>
      <c r="G23" s="13">
        <f t="shared" si="4"/>
        <v>225661.9</v>
      </c>
    </row>
    <row r="24" spans="1:7" x14ac:dyDescent="0.25">
      <c r="A24" s="14" t="s">
        <v>27</v>
      </c>
      <c r="B24" s="15">
        <v>19590800</v>
      </c>
      <c r="C24" s="15">
        <v>0</v>
      </c>
      <c r="D24" s="15">
        <v>19590800</v>
      </c>
      <c r="E24" s="15">
        <v>3074383.6</v>
      </c>
      <c r="F24" s="15">
        <v>3074383.6</v>
      </c>
      <c r="G24" s="13">
        <f t="shared" si="4"/>
        <v>16516416.4</v>
      </c>
    </row>
    <row r="25" spans="1:7" x14ac:dyDescent="0.25">
      <c r="A25" s="14" t="s">
        <v>28</v>
      </c>
      <c r="B25" s="15">
        <v>704700</v>
      </c>
      <c r="C25" s="15">
        <v>74873.399999999994</v>
      </c>
      <c r="D25" s="15">
        <v>779573.4</v>
      </c>
      <c r="E25" s="15">
        <v>80865.070000000007</v>
      </c>
      <c r="F25" s="15">
        <v>80865.070000000007</v>
      </c>
      <c r="G25" s="13">
        <f t="shared" si="4"/>
        <v>698708.33000000007</v>
      </c>
    </row>
    <row r="26" spans="1:7" x14ac:dyDescent="0.25">
      <c r="A26" s="14" t="s">
        <v>29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3">
        <f t="shared" si="4"/>
        <v>0</v>
      </c>
    </row>
    <row r="27" spans="1:7" x14ac:dyDescent="0.25">
      <c r="A27" s="14" t="s">
        <v>30</v>
      </c>
      <c r="B27" s="15">
        <v>7253080</v>
      </c>
      <c r="C27" s="15">
        <v>682921</v>
      </c>
      <c r="D27" s="15">
        <v>7936001</v>
      </c>
      <c r="E27" s="15">
        <v>681438.15</v>
      </c>
      <c r="F27" s="15">
        <v>681438.15</v>
      </c>
      <c r="G27" s="13">
        <f t="shared" si="4"/>
        <v>7254562.8499999996</v>
      </c>
    </row>
    <row r="28" spans="1:7" x14ac:dyDescent="0.25">
      <c r="A28" s="12" t="s">
        <v>31</v>
      </c>
      <c r="B28" s="13">
        <f t="shared" ref="B28:G28" si="5">SUM(B29:B37)</f>
        <v>212736797</v>
      </c>
      <c r="C28" s="13">
        <f t="shared" si="5"/>
        <v>-531682.22</v>
      </c>
      <c r="D28" s="13">
        <f t="shared" si="5"/>
        <v>212205114.78</v>
      </c>
      <c r="E28" s="13">
        <f t="shared" si="5"/>
        <v>22857043.100000001</v>
      </c>
      <c r="F28" s="13">
        <f t="shared" si="5"/>
        <v>22677404.490000002</v>
      </c>
      <c r="G28" s="13">
        <f t="shared" si="5"/>
        <v>189348071.68000001</v>
      </c>
    </row>
    <row r="29" spans="1:7" x14ac:dyDescent="0.25">
      <c r="A29" s="14" t="s">
        <v>32</v>
      </c>
      <c r="B29" s="15">
        <v>37308151</v>
      </c>
      <c r="C29" s="15">
        <v>0</v>
      </c>
      <c r="D29" s="15">
        <v>37308151</v>
      </c>
      <c r="E29" s="15">
        <v>4921812.4800000004</v>
      </c>
      <c r="F29" s="15">
        <v>4906061.9400000004</v>
      </c>
      <c r="G29" s="13">
        <f>D29-E29</f>
        <v>32386338.52</v>
      </c>
    </row>
    <row r="30" spans="1:7" x14ac:dyDescent="0.25">
      <c r="A30" s="14" t="s">
        <v>33</v>
      </c>
      <c r="B30" s="15">
        <v>16917575</v>
      </c>
      <c r="C30" s="15">
        <v>-113400</v>
      </c>
      <c r="D30" s="15">
        <v>16804175</v>
      </c>
      <c r="E30" s="15">
        <v>1809117.02</v>
      </c>
      <c r="F30" s="15">
        <v>1809117.02</v>
      </c>
      <c r="G30" s="13">
        <f t="shared" ref="G30:G37" si="6">D30-E30</f>
        <v>14995057.98</v>
      </c>
    </row>
    <row r="31" spans="1:7" x14ac:dyDescent="0.25">
      <c r="A31" s="14" t="s">
        <v>34</v>
      </c>
      <c r="B31" s="15">
        <v>43332588</v>
      </c>
      <c r="C31" s="15">
        <v>1059742.58</v>
      </c>
      <c r="D31" s="15">
        <v>44392330.579999998</v>
      </c>
      <c r="E31" s="15">
        <v>4874522.16</v>
      </c>
      <c r="F31" s="15">
        <v>4874522.16</v>
      </c>
      <c r="G31" s="13">
        <f t="shared" si="6"/>
        <v>39517808.420000002</v>
      </c>
    </row>
    <row r="32" spans="1:7" x14ac:dyDescent="0.25">
      <c r="A32" s="14" t="s">
        <v>35</v>
      </c>
      <c r="B32" s="16">
        <v>4307900</v>
      </c>
      <c r="C32" s="16">
        <v>0</v>
      </c>
      <c r="D32" s="16">
        <v>4307900</v>
      </c>
      <c r="E32" s="16">
        <v>164678.16999999998</v>
      </c>
      <c r="F32" s="16">
        <v>164678.16999999998</v>
      </c>
      <c r="G32" s="13">
        <f t="shared" si="6"/>
        <v>4143221.83</v>
      </c>
    </row>
    <row r="33" spans="1:7" x14ac:dyDescent="0.25">
      <c r="A33" s="14" t="s">
        <v>36</v>
      </c>
      <c r="B33" s="15">
        <v>63570192</v>
      </c>
      <c r="C33" s="15">
        <v>-1482224.8</v>
      </c>
      <c r="D33" s="15">
        <v>62087967.200000003</v>
      </c>
      <c r="E33" s="15">
        <v>5122641.76</v>
      </c>
      <c r="F33" s="15">
        <v>4958753.6900000004</v>
      </c>
      <c r="G33" s="13">
        <f t="shared" si="6"/>
        <v>56965325.440000005</v>
      </c>
    </row>
    <row r="34" spans="1:7" x14ac:dyDescent="0.25">
      <c r="A34" s="14" t="s">
        <v>37</v>
      </c>
      <c r="B34" s="15">
        <v>11280900</v>
      </c>
      <c r="C34" s="15">
        <v>0</v>
      </c>
      <c r="D34" s="15">
        <v>11280900</v>
      </c>
      <c r="E34" s="15">
        <v>98672.4</v>
      </c>
      <c r="F34" s="15">
        <v>98672.4</v>
      </c>
      <c r="G34" s="13">
        <f t="shared" si="6"/>
        <v>11182227.6</v>
      </c>
    </row>
    <row r="35" spans="1:7" x14ac:dyDescent="0.25">
      <c r="A35" s="14" t="s">
        <v>38</v>
      </c>
      <c r="B35" s="15">
        <v>4699210</v>
      </c>
      <c r="C35" s="15">
        <v>0</v>
      </c>
      <c r="D35" s="15">
        <v>4699210</v>
      </c>
      <c r="E35" s="15">
        <v>162814.92000000001</v>
      </c>
      <c r="F35" s="15">
        <v>162814.92000000001</v>
      </c>
      <c r="G35" s="13">
        <f t="shared" si="6"/>
        <v>4536395.08</v>
      </c>
    </row>
    <row r="36" spans="1:7" x14ac:dyDescent="0.25">
      <c r="A36" s="14" t="s">
        <v>39</v>
      </c>
      <c r="B36" s="15">
        <v>6104000</v>
      </c>
      <c r="C36" s="15">
        <v>16500</v>
      </c>
      <c r="D36" s="15">
        <v>6120500</v>
      </c>
      <c r="E36" s="15">
        <v>1138850.3500000001</v>
      </c>
      <c r="F36" s="15">
        <v>1138850.3500000001</v>
      </c>
      <c r="G36" s="13">
        <f t="shared" si="6"/>
        <v>4981649.6500000004</v>
      </c>
    </row>
    <row r="37" spans="1:7" x14ac:dyDescent="0.25">
      <c r="A37" s="14" t="s">
        <v>40</v>
      </c>
      <c r="B37" s="16">
        <v>25216281</v>
      </c>
      <c r="C37" s="16">
        <v>-12300</v>
      </c>
      <c r="D37" s="16">
        <v>25203981</v>
      </c>
      <c r="E37" s="16">
        <v>4563933.84</v>
      </c>
      <c r="F37" s="16">
        <v>4563933.84</v>
      </c>
      <c r="G37" s="13">
        <f t="shared" si="6"/>
        <v>20640047.16</v>
      </c>
    </row>
    <row r="38" spans="1:7" x14ac:dyDescent="0.25">
      <c r="A38" s="12" t="s">
        <v>41</v>
      </c>
      <c r="B38" s="13">
        <f t="shared" ref="B38:G38" si="7">SUM(B39:B47)</f>
        <v>7077740</v>
      </c>
      <c r="C38" s="13">
        <f t="shared" si="7"/>
        <v>222021.26</v>
      </c>
      <c r="D38" s="13">
        <f t="shared" si="7"/>
        <v>7299761.2599999998</v>
      </c>
      <c r="E38" s="13">
        <f t="shared" si="7"/>
        <v>1273327.97</v>
      </c>
      <c r="F38" s="13">
        <f t="shared" si="7"/>
        <v>1273327.97</v>
      </c>
      <c r="G38" s="13">
        <f t="shared" si="7"/>
        <v>6026433.29</v>
      </c>
    </row>
    <row r="39" spans="1:7" x14ac:dyDescent="0.25">
      <c r="A39" s="14" t="s">
        <v>42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3">
        <f>D39-E39</f>
        <v>0</v>
      </c>
    </row>
    <row r="40" spans="1:7" x14ac:dyDescent="0.25">
      <c r="A40" s="14" t="s">
        <v>43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3">
        <f t="shared" ref="G40:G47" si="8">D40-E40</f>
        <v>0</v>
      </c>
    </row>
    <row r="41" spans="1:7" x14ac:dyDescent="0.25">
      <c r="A41" s="14" t="s">
        <v>44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3">
        <f t="shared" si="8"/>
        <v>0</v>
      </c>
    </row>
    <row r="42" spans="1:7" x14ac:dyDescent="0.25">
      <c r="A42" s="14" t="s">
        <v>45</v>
      </c>
      <c r="B42" s="15">
        <v>300000</v>
      </c>
      <c r="C42" s="15">
        <v>222021.26</v>
      </c>
      <c r="D42" s="15">
        <v>522021.26</v>
      </c>
      <c r="E42" s="15">
        <v>222844.08</v>
      </c>
      <c r="F42" s="15">
        <v>222844.08</v>
      </c>
      <c r="G42" s="13">
        <f t="shared" si="8"/>
        <v>299177.18000000005</v>
      </c>
    </row>
    <row r="43" spans="1:7" x14ac:dyDescent="0.25">
      <c r="A43" s="14" t="s">
        <v>46</v>
      </c>
      <c r="B43" s="15">
        <v>6777740</v>
      </c>
      <c r="C43" s="15">
        <v>0</v>
      </c>
      <c r="D43" s="15">
        <v>6777740</v>
      </c>
      <c r="E43" s="15">
        <v>1050483.8899999999</v>
      </c>
      <c r="F43" s="15">
        <v>1050483.8899999999</v>
      </c>
      <c r="G43" s="13">
        <f t="shared" si="8"/>
        <v>5727256.1100000003</v>
      </c>
    </row>
    <row r="44" spans="1:7" x14ac:dyDescent="0.25">
      <c r="A44" s="14" t="s">
        <v>47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3">
        <f t="shared" si="8"/>
        <v>0</v>
      </c>
    </row>
    <row r="45" spans="1:7" x14ac:dyDescent="0.25">
      <c r="A45" s="14" t="s">
        <v>48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3">
        <f t="shared" si="8"/>
        <v>0</v>
      </c>
    </row>
    <row r="46" spans="1:7" x14ac:dyDescent="0.25">
      <c r="A46" s="14" t="s">
        <v>49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3">
        <f t="shared" si="8"/>
        <v>0</v>
      </c>
    </row>
    <row r="47" spans="1:7" x14ac:dyDescent="0.25">
      <c r="A47" s="14" t="s">
        <v>50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3">
        <f t="shared" si="8"/>
        <v>0</v>
      </c>
    </row>
    <row r="48" spans="1:7" x14ac:dyDescent="0.25">
      <c r="A48" s="12" t="s">
        <v>51</v>
      </c>
      <c r="B48" s="13">
        <f t="shared" ref="B48:G48" si="9">SUM(B49:B57)</f>
        <v>23066580</v>
      </c>
      <c r="C48" s="13">
        <f t="shared" si="9"/>
        <v>28510228.899999999</v>
      </c>
      <c r="D48" s="13">
        <f t="shared" si="9"/>
        <v>51576808.899999999</v>
      </c>
      <c r="E48" s="13">
        <f t="shared" si="9"/>
        <v>7618297.3600000003</v>
      </c>
      <c r="F48" s="13">
        <f t="shared" si="9"/>
        <v>7618297.3600000003</v>
      </c>
      <c r="G48" s="13">
        <f t="shared" si="9"/>
        <v>43958511.539999999</v>
      </c>
    </row>
    <row r="49" spans="1:7" x14ac:dyDescent="0.25">
      <c r="A49" s="14" t="s">
        <v>52</v>
      </c>
      <c r="B49" s="13">
        <v>13727000</v>
      </c>
      <c r="C49" s="13">
        <v>16320839.58</v>
      </c>
      <c r="D49" s="13">
        <v>30047839.579999998</v>
      </c>
      <c r="E49" s="13">
        <v>6457109.54</v>
      </c>
      <c r="F49" s="13">
        <v>6457109.54</v>
      </c>
      <c r="G49" s="13">
        <f>D49-E49</f>
        <v>23590730.039999999</v>
      </c>
    </row>
    <row r="50" spans="1:7" x14ac:dyDescent="0.25">
      <c r="A50" s="14" t="s">
        <v>53</v>
      </c>
      <c r="B50" s="13">
        <v>100000</v>
      </c>
      <c r="C50" s="13">
        <v>0</v>
      </c>
      <c r="D50" s="13">
        <v>100000</v>
      </c>
      <c r="E50" s="13">
        <v>0</v>
      </c>
      <c r="F50" s="13">
        <v>0</v>
      </c>
      <c r="G50" s="13">
        <f t="shared" ref="G50:G57" si="10">D50-E50</f>
        <v>100000</v>
      </c>
    </row>
    <row r="51" spans="1:7" x14ac:dyDescent="0.25">
      <c r="A51" s="14" t="s">
        <v>54</v>
      </c>
      <c r="B51" s="13">
        <v>50000</v>
      </c>
      <c r="C51" s="13">
        <v>150000</v>
      </c>
      <c r="D51" s="13">
        <v>200000</v>
      </c>
      <c r="E51" s="13">
        <v>0</v>
      </c>
      <c r="F51" s="13">
        <v>0</v>
      </c>
      <c r="G51" s="13">
        <f t="shared" si="10"/>
        <v>200000</v>
      </c>
    </row>
    <row r="52" spans="1:7" x14ac:dyDescent="0.25">
      <c r="A52" s="14" t="s">
        <v>55</v>
      </c>
      <c r="B52" s="13">
        <v>0</v>
      </c>
      <c r="C52" s="13">
        <v>10540820</v>
      </c>
      <c r="D52" s="13">
        <v>10540820</v>
      </c>
      <c r="E52" s="13">
        <v>0</v>
      </c>
      <c r="F52" s="13">
        <v>0</v>
      </c>
      <c r="G52" s="13">
        <f t="shared" si="10"/>
        <v>10540820</v>
      </c>
    </row>
    <row r="53" spans="1:7" x14ac:dyDescent="0.25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f t="shared" si="10"/>
        <v>0</v>
      </c>
    </row>
    <row r="54" spans="1:7" x14ac:dyDescent="0.25">
      <c r="A54" s="14" t="s">
        <v>57</v>
      </c>
      <c r="B54" s="13">
        <v>465500</v>
      </c>
      <c r="C54" s="13">
        <v>197881.5</v>
      </c>
      <c r="D54" s="13">
        <v>663381.5</v>
      </c>
      <c r="E54" s="13">
        <v>0</v>
      </c>
      <c r="F54" s="13">
        <v>0</v>
      </c>
      <c r="G54" s="13">
        <f t="shared" si="10"/>
        <v>663381.5</v>
      </c>
    </row>
    <row r="55" spans="1:7" x14ac:dyDescent="0.25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f t="shared" si="10"/>
        <v>0</v>
      </c>
    </row>
    <row r="56" spans="1:7" x14ac:dyDescent="0.25">
      <c r="A56" s="14" t="s">
        <v>59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f t="shared" si="10"/>
        <v>0</v>
      </c>
    </row>
    <row r="57" spans="1:7" x14ac:dyDescent="0.25">
      <c r="A57" s="14" t="s">
        <v>60</v>
      </c>
      <c r="B57" s="13">
        <v>8724080</v>
      </c>
      <c r="C57" s="13">
        <v>1300687.82</v>
      </c>
      <c r="D57" s="13">
        <v>10024767.82</v>
      </c>
      <c r="E57" s="13">
        <v>1161187.82</v>
      </c>
      <c r="F57" s="13">
        <v>1161187.82</v>
      </c>
      <c r="G57" s="13">
        <f t="shared" si="10"/>
        <v>8863580</v>
      </c>
    </row>
    <row r="58" spans="1:7" x14ac:dyDescent="0.25">
      <c r="A58" s="12" t="s">
        <v>61</v>
      </c>
      <c r="B58" s="13">
        <f t="shared" ref="B58:G58" si="11">SUM(B59:B61)</f>
        <v>500000</v>
      </c>
      <c r="C58" s="13">
        <f t="shared" si="11"/>
        <v>193247137.78999999</v>
      </c>
      <c r="D58" s="13">
        <f t="shared" si="11"/>
        <v>193747137.78999999</v>
      </c>
      <c r="E58" s="13">
        <f t="shared" si="11"/>
        <v>6727530.5499999998</v>
      </c>
      <c r="F58" s="13">
        <f t="shared" si="11"/>
        <v>6727530.5499999998</v>
      </c>
      <c r="G58" s="13">
        <f t="shared" si="11"/>
        <v>187019607.23999998</v>
      </c>
    </row>
    <row r="59" spans="1:7" x14ac:dyDescent="0.25">
      <c r="A59" s="14" t="s">
        <v>62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3">
        <f>D59-E59</f>
        <v>0</v>
      </c>
    </row>
    <row r="60" spans="1:7" x14ac:dyDescent="0.25">
      <c r="A60" s="14" t="s">
        <v>63</v>
      </c>
      <c r="B60" s="15">
        <v>500000</v>
      </c>
      <c r="C60" s="15">
        <v>193247137.78999999</v>
      </c>
      <c r="D60" s="15">
        <v>193747137.78999999</v>
      </c>
      <c r="E60" s="15">
        <v>6727530.5499999998</v>
      </c>
      <c r="F60" s="15">
        <v>6727530.5499999998</v>
      </c>
      <c r="G60" s="13">
        <f>D60-E60</f>
        <v>187019607.23999998</v>
      </c>
    </row>
    <row r="61" spans="1:7" x14ac:dyDescent="0.25">
      <c r="A61" s="14" t="s">
        <v>64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3">
        <f>D61-E61</f>
        <v>0</v>
      </c>
    </row>
    <row r="62" spans="1:7" x14ac:dyDescent="0.25">
      <c r="A62" s="12" t="s">
        <v>65</v>
      </c>
      <c r="B62" s="13">
        <f t="shared" ref="B62:G62" si="12">SUM(B63:B67,B69:B70)</f>
        <v>32442300</v>
      </c>
      <c r="C62" s="13">
        <f t="shared" si="12"/>
        <v>25884919.309999999</v>
      </c>
      <c r="D62" s="13">
        <f t="shared" si="12"/>
        <v>58327219.310000002</v>
      </c>
      <c r="E62" s="13">
        <f t="shared" si="12"/>
        <v>0</v>
      </c>
      <c r="F62" s="13">
        <f t="shared" si="12"/>
        <v>0</v>
      </c>
      <c r="G62" s="13">
        <f t="shared" si="12"/>
        <v>58327219.310000002</v>
      </c>
    </row>
    <row r="63" spans="1:7" x14ac:dyDescent="0.25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f>D63-E63</f>
        <v>0</v>
      </c>
    </row>
    <row r="64" spans="1:7" x14ac:dyDescent="0.25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f t="shared" ref="G64:G70" si="13">D64-E64</f>
        <v>0</v>
      </c>
    </row>
    <row r="65" spans="1:7" x14ac:dyDescent="0.25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f t="shared" si="13"/>
        <v>0</v>
      </c>
    </row>
    <row r="66" spans="1:7" x14ac:dyDescent="0.25">
      <c r="A66" s="14" t="s">
        <v>69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f t="shared" si="13"/>
        <v>0</v>
      </c>
    </row>
    <row r="67" spans="1:7" x14ac:dyDescent="0.25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f t="shared" si="13"/>
        <v>0</v>
      </c>
    </row>
    <row r="68" spans="1:7" x14ac:dyDescent="0.25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f t="shared" si="13"/>
        <v>0</v>
      </c>
    </row>
    <row r="69" spans="1:7" x14ac:dyDescent="0.25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f t="shared" si="13"/>
        <v>0</v>
      </c>
    </row>
    <row r="70" spans="1:7" x14ac:dyDescent="0.25">
      <c r="A70" s="14" t="s">
        <v>73</v>
      </c>
      <c r="B70" s="16">
        <v>32442300</v>
      </c>
      <c r="C70" s="16">
        <v>25884919.309999999</v>
      </c>
      <c r="D70" s="16">
        <v>58327219.310000002</v>
      </c>
      <c r="E70" s="16">
        <v>0</v>
      </c>
      <c r="F70" s="16">
        <v>0</v>
      </c>
      <c r="G70" s="13">
        <f t="shared" si="13"/>
        <v>58327219.310000002</v>
      </c>
    </row>
    <row r="71" spans="1:7" x14ac:dyDescent="0.25">
      <c r="A71" s="12" t="s">
        <v>74</v>
      </c>
      <c r="B71" s="13">
        <f t="shared" ref="B71:G71" si="14">SUM(B72:B74)</f>
        <v>0</v>
      </c>
      <c r="C71" s="13">
        <f t="shared" si="14"/>
        <v>0</v>
      </c>
      <c r="D71" s="13">
        <f t="shared" si="14"/>
        <v>0</v>
      </c>
      <c r="E71" s="13">
        <f t="shared" si="14"/>
        <v>0</v>
      </c>
      <c r="F71" s="13">
        <f t="shared" si="14"/>
        <v>0</v>
      </c>
      <c r="G71" s="13">
        <f t="shared" si="14"/>
        <v>0</v>
      </c>
    </row>
    <row r="72" spans="1:7" x14ac:dyDescent="0.25">
      <c r="A72" s="14" t="s">
        <v>75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f>D72-E72</f>
        <v>0</v>
      </c>
    </row>
    <row r="73" spans="1:7" x14ac:dyDescent="0.25">
      <c r="A73" s="14" t="s">
        <v>76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f>D73-E73</f>
        <v>0</v>
      </c>
    </row>
    <row r="74" spans="1:7" x14ac:dyDescent="0.25">
      <c r="A74" s="14" t="s">
        <v>77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f>D74-E74</f>
        <v>0</v>
      </c>
    </row>
    <row r="75" spans="1:7" x14ac:dyDescent="0.25">
      <c r="A75" s="12" t="s">
        <v>78</v>
      </c>
      <c r="B75" s="13">
        <f t="shared" ref="B75:G75" si="15">SUM(B76:B82)</f>
        <v>0</v>
      </c>
      <c r="C75" s="13">
        <f t="shared" si="15"/>
        <v>0</v>
      </c>
      <c r="D75" s="13">
        <f t="shared" si="15"/>
        <v>0</v>
      </c>
      <c r="E75" s="13">
        <f t="shared" si="15"/>
        <v>0</v>
      </c>
      <c r="F75" s="13">
        <f t="shared" si="15"/>
        <v>0</v>
      </c>
      <c r="G75" s="13">
        <f t="shared" si="15"/>
        <v>0</v>
      </c>
    </row>
    <row r="76" spans="1:7" x14ac:dyDescent="0.25">
      <c r="A76" s="14" t="s">
        <v>79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f>D76-E76</f>
        <v>0</v>
      </c>
    </row>
    <row r="77" spans="1:7" x14ac:dyDescent="0.25">
      <c r="A77" s="14" t="s">
        <v>80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f t="shared" ref="G77:G82" si="16">D77-E77</f>
        <v>0</v>
      </c>
    </row>
    <row r="78" spans="1:7" x14ac:dyDescent="0.25">
      <c r="A78" s="14" t="s">
        <v>81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f t="shared" si="16"/>
        <v>0</v>
      </c>
    </row>
    <row r="79" spans="1:7" x14ac:dyDescent="0.25">
      <c r="A79" s="14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f t="shared" si="16"/>
        <v>0</v>
      </c>
    </row>
    <row r="80" spans="1:7" x14ac:dyDescent="0.25">
      <c r="A80" s="14" t="s">
        <v>83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f t="shared" si="16"/>
        <v>0</v>
      </c>
    </row>
    <row r="81" spans="1:7" x14ac:dyDescent="0.25">
      <c r="A81" s="14" t="s">
        <v>84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f t="shared" si="16"/>
        <v>0</v>
      </c>
    </row>
    <row r="82" spans="1:7" x14ac:dyDescent="0.25">
      <c r="A82" s="14" t="s">
        <v>85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f t="shared" si="16"/>
        <v>0</v>
      </c>
    </row>
    <row r="83" spans="1:7" x14ac:dyDescent="0.25">
      <c r="A83" s="17"/>
      <c r="B83" s="18"/>
      <c r="C83" s="18"/>
      <c r="D83" s="18"/>
      <c r="E83" s="18"/>
      <c r="F83" s="18"/>
      <c r="G83" s="18"/>
    </row>
    <row r="84" spans="1:7" x14ac:dyDescent="0.25">
      <c r="A84" s="19" t="s">
        <v>86</v>
      </c>
      <c r="B84" s="11">
        <f t="shared" ref="B84:G84" si="17">SUM(B85,B93,B103,B113,B123,B133,B137,B146,B150)</f>
        <v>0</v>
      </c>
      <c r="C84" s="11">
        <f t="shared" si="17"/>
        <v>0</v>
      </c>
      <c r="D84" s="11">
        <f t="shared" si="17"/>
        <v>0</v>
      </c>
      <c r="E84" s="11">
        <f t="shared" si="17"/>
        <v>0</v>
      </c>
      <c r="F84" s="11">
        <f t="shared" si="17"/>
        <v>0</v>
      </c>
      <c r="G84" s="11">
        <f t="shared" si="17"/>
        <v>0</v>
      </c>
    </row>
    <row r="85" spans="1:7" x14ac:dyDescent="0.25">
      <c r="A85" s="12" t="s">
        <v>13</v>
      </c>
      <c r="B85" s="13">
        <f t="shared" ref="B85:G85" si="18">SUM(B86:B92)</f>
        <v>0</v>
      </c>
      <c r="C85" s="13">
        <f t="shared" si="18"/>
        <v>0</v>
      </c>
      <c r="D85" s="13">
        <f t="shared" si="18"/>
        <v>0</v>
      </c>
      <c r="E85" s="13">
        <f t="shared" si="18"/>
        <v>0</v>
      </c>
      <c r="F85" s="13">
        <f t="shared" si="18"/>
        <v>0</v>
      </c>
      <c r="G85" s="13">
        <f t="shared" si="18"/>
        <v>0</v>
      </c>
    </row>
    <row r="86" spans="1:7" x14ac:dyDescent="0.25">
      <c r="A86" s="14" t="s">
        <v>14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f>D86-E86</f>
        <v>0</v>
      </c>
    </row>
    <row r="87" spans="1:7" x14ac:dyDescent="0.25">
      <c r="A87" s="14" t="s">
        <v>15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f t="shared" ref="G87:G92" si="19">D87-E87</f>
        <v>0</v>
      </c>
    </row>
    <row r="88" spans="1:7" x14ac:dyDescent="0.25">
      <c r="A88" s="14" t="s">
        <v>16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f t="shared" si="19"/>
        <v>0</v>
      </c>
    </row>
    <row r="89" spans="1:7" x14ac:dyDescent="0.25">
      <c r="A89" s="14" t="s">
        <v>17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f t="shared" si="19"/>
        <v>0</v>
      </c>
    </row>
    <row r="90" spans="1:7" x14ac:dyDescent="0.25">
      <c r="A90" s="14" t="s">
        <v>18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f t="shared" si="19"/>
        <v>0</v>
      </c>
    </row>
    <row r="91" spans="1:7" x14ac:dyDescent="0.25">
      <c r="A91" s="14" t="s">
        <v>19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f t="shared" si="19"/>
        <v>0</v>
      </c>
    </row>
    <row r="92" spans="1:7" x14ac:dyDescent="0.25">
      <c r="A92" s="14" t="s">
        <v>20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f t="shared" si="19"/>
        <v>0</v>
      </c>
    </row>
    <row r="93" spans="1:7" x14ac:dyDescent="0.25">
      <c r="A93" s="12" t="s">
        <v>21</v>
      </c>
      <c r="B93" s="13">
        <f t="shared" ref="B93:G93" si="20">SUM(B94:B102)</f>
        <v>0</v>
      </c>
      <c r="C93" s="13">
        <f t="shared" si="20"/>
        <v>0</v>
      </c>
      <c r="D93" s="13">
        <f t="shared" si="20"/>
        <v>0</v>
      </c>
      <c r="E93" s="13">
        <f t="shared" si="20"/>
        <v>0</v>
      </c>
      <c r="F93" s="13">
        <f t="shared" si="20"/>
        <v>0</v>
      </c>
      <c r="G93" s="13">
        <f t="shared" si="20"/>
        <v>0</v>
      </c>
    </row>
    <row r="94" spans="1:7" x14ac:dyDescent="0.25">
      <c r="A94" s="14" t="s">
        <v>22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f>D94-E94</f>
        <v>0</v>
      </c>
    </row>
    <row r="95" spans="1:7" x14ac:dyDescent="0.25">
      <c r="A95" s="14" t="s">
        <v>23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f t="shared" ref="G95:G102" si="21">D95-E95</f>
        <v>0</v>
      </c>
    </row>
    <row r="96" spans="1:7" x14ac:dyDescent="0.25">
      <c r="A96" s="14" t="s">
        <v>24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f t="shared" si="21"/>
        <v>0</v>
      </c>
    </row>
    <row r="97" spans="1:7" x14ac:dyDescent="0.25">
      <c r="A97" s="14" t="s">
        <v>25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f t="shared" si="21"/>
        <v>0</v>
      </c>
    </row>
    <row r="98" spans="1:7" x14ac:dyDescent="0.25">
      <c r="A98" s="20" t="s">
        <v>26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f t="shared" si="21"/>
        <v>0</v>
      </c>
    </row>
    <row r="99" spans="1:7" x14ac:dyDescent="0.25">
      <c r="A99" s="14" t="s">
        <v>27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f t="shared" si="21"/>
        <v>0</v>
      </c>
    </row>
    <row r="100" spans="1:7" x14ac:dyDescent="0.25">
      <c r="A100" s="14" t="s">
        <v>28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f t="shared" si="21"/>
        <v>0</v>
      </c>
    </row>
    <row r="101" spans="1:7" x14ac:dyDescent="0.25">
      <c r="A101" s="14" t="s">
        <v>29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f t="shared" si="21"/>
        <v>0</v>
      </c>
    </row>
    <row r="102" spans="1:7" x14ac:dyDescent="0.25">
      <c r="A102" s="14" t="s">
        <v>30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f t="shared" si="21"/>
        <v>0</v>
      </c>
    </row>
    <row r="103" spans="1:7" x14ac:dyDescent="0.25">
      <c r="A103" s="12" t="s">
        <v>31</v>
      </c>
      <c r="B103" s="13">
        <f t="shared" ref="B103:G103" si="22">SUM(B104:B112)</f>
        <v>0</v>
      </c>
      <c r="C103" s="13">
        <f t="shared" si="22"/>
        <v>0</v>
      </c>
      <c r="D103" s="13">
        <f t="shared" si="22"/>
        <v>0</v>
      </c>
      <c r="E103" s="13">
        <f t="shared" si="22"/>
        <v>0</v>
      </c>
      <c r="F103" s="13">
        <f t="shared" si="22"/>
        <v>0</v>
      </c>
      <c r="G103" s="13">
        <f t="shared" si="22"/>
        <v>0</v>
      </c>
    </row>
    <row r="104" spans="1:7" x14ac:dyDescent="0.25">
      <c r="A104" s="14" t="s">
        <v>32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f>D104-E104</f>
        <v>0</v>
      </c>
    </row>
    <row r="105" spans="1:7" x14ac:dyDescent="0.25">
      <c r="A105" s="14" t="s">
        <v>33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f t="shared" ref="G105:G112" si="23">D105-E105</f>
        <v>0</v>
      </c>
    </row>
    <row r="106" spans="1:7" x14ac:dyDescent="0.25">
      <c r="A106" s="14" t="s">
        <v>34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f t="shared" si="23"/>
        <v>0</v>
      </c>
    </row>
    <row r="107" spans="1:7" x14ac:dyDescent="0.25">
      <c r="A107" s="14" t="s">
        <v>35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f t="shared" si="23"/>
        <v>0</v>
      </c>
    </row>
    <row r="108" spans="1:7" x14ac:dyDescent="0.25">
      <c r="A108" s="14" t="s">
        <v>36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f t="shared" si="23"/>
        <v>0</v>
      </c>
    </row>
    <row r="109" spans="1:7" x14ac:dyDescent="0.25">
      <c r="A109" s="14" t="s">
        <v>37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f t="shared" si="23"/>
        <v>0</v>
      </c>
    </row>
    <row r="110" spans="1:7" x14ac:dyDescent="0.25">
      <c r="A110" s="14" t="s">
        <v>38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f t="shared" si="23"/>
        <v>0</v>
      </c>
    </row>
    <row r="111" spans="1:7" x14ac:dyDescent="0.25">
      <c r="A111" s="14" t="s">
        <v>39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f t="shared" si="23"/>
        <v>0</v>
      </c>
    </row>
    <row r="112" spans="1:7" x14ac:dyDescent="0.25">
      <c r="A112" s="14" t="s">
        <v>40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f t="shared" si="23"/>
        <v>0</v>
      </c>
    </row>
    <row r="113" spans="1:7" x14ac:dyDescent="0.25">
      <c r="A113" s="12" t="s">
        <v>41</v>
      </c>
      <c r="B113" s="13">
        <f t="shared" ref="B113:G113" si="24">SUM(B114:B122)</f>
        <v>0</v>
      </c>
      <c r="C113" s="13">
        <f t="shared" si="24"/>
        <v>0</v>
      </c>
      <c r="D113" s="13">
        <f t="shared" si="24"/>
        <v>0</v>
      </c>
      <c r="E113" s="13">
        <f t="shared" si="24"/>
        <v>0</v>
      </c>
      <c r="F113" s="13">
        <f t="shared" si="24"/>
        <v>0</v>
      </c>
      <c r="G113" s="13">
        <f t="shared" si="24"/>
        <v>0</v>
      </c>
    </row>
    <row r="114" spans="1:7" x14ac:dyDescent="0.25">
      <c r="A114" s="14" t="s">
        <v>42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f>D114-E114</f>
        <v>0</v>
      </c>
    </row>
    <row r="115" spans="1:7" x14ac:dyDescent="0.25">
      <c r="A115" s="14" t="s">
        <v>43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f t="shared" ref="G115:G122" si="25">D115-E115</f>
        <v>0</v>
      </c>
    </row>
    <row r="116" spans="1:7" x14ac:dyDescent="0.25">
      <c r="A116" s="14" t="s">
        <v>44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f t="shared" si="25"/>
        <v>0</v>
      </c>
    </row>
    <row r="117" spans="1:7" x14ac:dyDescent="0.25">
      <c r="A117" s="14" t="s">
        <v>45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f t="shared" si="25"/>
        <v>0</v>
      </c>
    </row>
    <row r="118" spans="1:7" x14ac:dyDescent="0.25">
      <c r="A118" s="14" t="s">
        <v>46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f t="shared" si="25"/>
        <v>0</v>
      </c>
    </row>
    <row r="119" spans="1:7" x14ac:dyDescent="0.25">
      <c r="A119" s="14" t="s">
        <v>47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f t="shared" si="25"/>
        <v>0</v>
      </c>
    </row>
    <row r="120" spans="1:7" x14ac:dyDescent="0.25">
      <c r="A120" s="14" t="s">
        <v>48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f t="shared" si="25"/>
        <v>0</v>
      </c>
    </row>
    <row r="121" spans="1:7" x14ac:dyDescent="0.25">
      <c r="A121" s="14" t="s">
        <v>49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f t="shared" si="25"/>
        <v>0</v>
      </c>
    </row>
    <row r="122" spans="1:7" x14ac:dyDescent="0.25">
      <c r="A122" s="14" t="s">
        <v>50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f t="shared" si="25"/>
        <v>0</v>
      </c>
    </row>
    <row r="123" spans="1:7" x14ac:dyDescent="0.25">
      <c r="A123" s="12" t="s">
        <v>51</v>
      </c>
      <c r="B123" s="13">
        <f t="shared" ref="B123:G123" si="26">SUM(B124:B132)</f>
        <v>0</v>
      </c>
      <c r="C123" s="13">
        <f t="shared" si="26"/>
        <v>0</v>
      </c>
      <c r="D123" s="13">
        <f t="shared" si="26"/>
        <v>0</v>
      </c>
      <c r="E123" s="13">
        <f t="shared" si="26"/>
        <v>0</v>
      </c>
      <c r="F123" s="13">
        <f t="shared" si="26"/>
        <v>0</v>
      </c>
      <c r="G123" s="13">
        <f t="shared" si="26"/>
        <v>0</v>
      </c>
    </row>
    <row r="124" spans="1:7" x14ac:dyDescent="0.25">
      <c r="A124" s="14" t="s">
        <v>52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f>D124-E124</f>
        <v>0</v>
      </c>
    </row>
    <row r="125" spans="1:7" x14ac:dyDescent="0.25">
      <c r="A125" s="14" t="s">
        <v>53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f t="shared" ref="G125:G132" si="27">D125-E125</f>
        <v>0</v>
      </c>
    </row>
    <row r="126" spans="1:7" x14ac:dyDescent="0.25">
      <c r="A126" s="14" t="s">
        <v>54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  <c r="G126" s="13">
        <f t="shared" si="27"/>
        <v>0</v>
      </c>
    </row>
    <row r="127" spans="1:7" x14ac:dyDescent="0.25">
      <c r="A127" s="14" t="s">
        <v>55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f t="shared" si="27"/>
        <v>0</v>
      </c>
    </row>
    <row r="128" spans="1:7" x14ac:dyDescent="0.25">
      <c r="A128" s="14" t="s">
        <v>56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f t="shared" si="27"/>
        <v>0</v>
      </c>
    </row>
    <row r="129" spans="1:7" x14ac:dyDescent="0.25">
      <c r="A129" s="14" t="s">
        <v>57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f t="shared" si="27"/>
        <v>0</v>
      </c>
    </row>
    <row r="130" spans="1:7" x14ac:dyDescent="0.25">
      <c r="A130" s="14" t="s">
        <v>58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f t="shared" si="27"/>
        <v>0</v>
      </c>
    </row>
    <row r="131" spans="1:7" x14ac:dyDescent="0.25">
      <c r="A131" s="14" t="s">
        <v>59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f t="shared" si="27"/>
        <v>0</v>
      </c>
    </row>
    <row r="132" spans="1:7" x14ac:dyDescent="0.25">
      <c r="A132" s="14" t="s">
        <v>60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f t="shared" si="27"/>
        <v>0</v>
      </c>
    </row>
    <row r="133" spans="1:7" x14ac:dyDescent="0.25">
      <c r="A133" s="12" t="s">
        <v>61</v>
      </c>
      <c r="B133" s="13">
        <f t="shared" ref="B133:G133" si="28">SUM(B134:B136)</f>
        <v>0</v>
      </c>
      <c r="C133" s="13">
        <f t="shared" si="28"/>
        <v>0</v>
      </c>
      <c r="D133" s="13">
        <f t="shared" si="28"/>
        <v>0</v>
      </c>
      <c r="E133" s="13">
        <f t="shared" si="28"/>
        <v>0</v>
      </c>
      <c r="F133" s="13">
        <f t="shared" si="28"/>
        <v>0</v>
      </c>
      <c r="G133" s="13">
        <f t="shared" si="28"/>
        <v>0</v>
      </c>
    </row>
    <row r="134" spans="1:7" x14ac:dyDescent="0.25">
      <c r="A134" s="14" t="s">
        <v>62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f>D134-E134</f>
        <v>0</v>
      </c>
    </row>
    <row r="135" spans="1:7" x14ac:dyDescent="0.25">
      <c r="A135" s="14" t="s">
        <v>63</v>
      </c>
      <c r="B135" s="13">
        <v>0</v>
      </c>
      <c r="C135" s="13">
        <v>0</v>
      </c>
      <c r="D135" s="13">
        <v>0</v>
      </c>
      <c r="E135" s="13">
        <v>0</v>
      </c>
      <c r="F135" s="13">
        <v>0</v>
      </c>
      <c r="G135" s="13">
        <f>D135-E135</f>
        <v>0</v>
      </c>
    </row>
    <row r="136" spans="1:7" x14ac:dyDescent="0.25">
      <c r="A136" s="14" t="s">
        <v>64</v>
      </c>
      <c r="B136" s="13">
        <v>0</v>
      </c>
      <c r="C136" s="13">
        <v>0</v>
      </c>
      <c r="D136" s="13">
        <v>0</v>
      </c>
      <c r="E136" s="13">
        <v>0</v>
      </c>
      <c r="F136" s="13">
        <v>0</v>
      </c>
      <c r="G136" s="13">
        <f>D136-E136</f>
        <v>0</v>
      </c>
    </row>
    <row r="137" spans="1:7" x14ac:dyDescent="0.25">
      <c r="A137" s="12" t="s">
        <v>65</v>
      </c>
      <c r="B137" s="13">
        <f t="shared" ref="B137:G137" si="29">SUM(B138:B142,B144:B145)</f>
        <v>0</v>
      </c>
      <c r="C137" s="13">
        <f t="shared" si="29"/>
        <v>0</v>
      </c>
      <c r="D137" s="13">
        <f t="shared" si="29"/>
        <v>0</v>
      </c>
      <c r="E137" s="13">
        <f t="shared" si="29"/>
        <v>0</v>
      </c>
      <c r="F137" s="13">
        <f t="shared" si="29"/>
        <v>0</v>
      </c>
      <c r="G137" s="13">
        <f t="shared" si="29"/>
        <v>0</v>
      </c>
    </row>
    <row r="138" spans="1:7" x14ac:dyDescent="0.25">
      <c r="A138" s="14" t="s">
        <v>66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f>D138-E138</f>
        <v>0</v>
      </c>
    </row>
    <row r="139" spans="1:7" x14ac:dyDescent="0.25">
      <c r="A139" s="14" t="s">
        <v>67</v>
      </c>
      <c r="B139" s="13">
        <v>0</v>
      </c>
      <c r="C139" s="13">
        <v>0</v>
      </c>
      <c r="D139" s="13">
        <v>0</v>
      </c>
      <c r="E139" s="13">
        <v>0</v>
      </c>
      <c r="F139" s="13">
        <v>0</v>
      </c>
      <c r="G139" s="13">
        <f t="shared" ref="G139:G145" si="30">D139-E139</f>
        <v>0</v>
      </c>
    </row>
    <row r="140" spans="1:7" x14ac:dyDescent="0.25">
      <c r="A140" s="14" t="s">
        <v>68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f t="shared" si="30"/>
        <v>0</v>
      </c>
    </row>
    <row r="141" spans="1:7" x14ac:dyDescent="0.25">
      <c r="A141" s="14" t="s">
        <v>69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f t="shared" si="30"/>
        <v>0</v>
      </c>
    </row>
    <row r="142" spans="1:7" x14ac:dyDescent="0.25">
      <c r="A142" s="14" t="s">
        <v>70</v>
      </c>
      <c r="B142" s="13">
        <v>0</v>
      </c>
      <c r="C142" s="13">
        <v>0</v>
      </c>
      <c r="D142" s="13">
        <v>0</v>
      </c>
      <c r="E142" s="13">
        <v>0</v>
      </c>
      <c r="F142" s="13">
        <v>0</v>
      </c>
      <c r="G142" s="13">
        <f t="shared" si="30"/>
        <v>0</v>
      </c>
    </row>
    <row r="143" spans="1:7" x14ac:dyDescent="0.25">
      <c r="A143" s="14" t="s">
        <v>71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f t="shared" si="30"/>
        <v>0</v>
      </c>
    </row>
    <row r="144" spans="1:7" x14ac:dyDescent="0.25">
      <c r="A144" s="14" t="s">
        <v>72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f t="shared" si="30"/>
        <v>0</v>
      </c>
    </row>
    <row r="145" spans="1:7" x14ac:dyDescent="0.25">
      <c r="A145" s="14" t="s">
        <v>73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f t="shared" si="30"/>
        <v>0</v>
      </c>
    </row>
    <row r="146" spans="1:7" x14ac:dyDescent="0.25">
      <c r="A146" s="12" t="s">
        <v>74</v>
      </c>
      <c r="B146" s="13">
        <f t="shared" ref="B146:G146" si="31">SUM(B147:B149)</f>
        <v>0</v>
      </c>
      <c r="C146" s="13">
        <f t="shared" si="31"/>
        <v>0</v>
      </c>
      <c r="D146" s="13">
        <f t="shared" si="31"/>
        <v>0</v>
      </c>
      <c r="E146" s="13">
        <f t="shared" si="31"/>
        <v>0</v>
      </c>
      <c r="F146" s="13">
        <f t="shared" si="31"/>
        <v>0</v>
      </c>
      <c r="G146" s="13">
        <f t="shared" si="31"/>
        <v>0</v>
      </c>
    </row>
    <row r="147" spans="1:7" x14ac:dyDescent="0.25">
      <c r="A147" s="14" t="s">
        <v>75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f>D147-E147</f>
        <v>0</v>
      </c>
    </row>
    <row r="148" spans="1:7" x14ac:dyDescent="0.25">
      <c r="A148" s="14" t="s">
        <v>76</v>
      </c>
      <c r="B148" s="13">
        <v>0</v>
      </c>
      <c r="C148" s="13">
        <v>0</v>
      </c>
      <c r="D148" s="13">
        <v>0</v>
      </c>
      <c r="E148" s="13">
        <v>0</v>
      </c>
      <c r="F148" s="13">
        <v>0</v>
      </c>
      <c r="G148" s="13">
        <f>D148-E148</f>
        <v>0</v>
      </c>
    </row>
    <row r="149" spans="1:7" x14ac:dyDescent="0.25">
      <c r="A149" s="14" t="s">
        <v>77</v>
      </c>
      <c r="B149" s="13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f>D149-E149</f>
        <v>0</v>
      </c>
    </row>
    <row r="150" spans="1:7" x14ac:dyDescent="0.25">
      <c r="A150" s="12" t="s">
        <v>78</v>
      </c>
      <c r="B150" s="13">
        <f>SUM(B151:B157)</f>
        <v>0</v>
      </c>
      <c r="C150" s="13">
        <f>SUM(C151:C157)</f>
        <v>0</v>
      </c>
      <c r="D150" s="13">
        <f>SUM(D151:D157)</f>
        <v>0</v>
      </c>
      <c r="E150" s="13">
        <v>0</v>
      </c>
      <c r="F150" s="13">
        <f>SUM(F151:F157)</f>
        <v>0</v>
      </c>
      <c r="G150" s="13">
        <f>SUM(G151:G157)</f>
        <v>0</v>
      </c>
    </row>
    <row r="151" spans="1:7" x14ac:dyDescent="0.25">
      <c r="A151" s="14" t="s">
        <v>79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f>D151-E151</f>
        <v>0</v>
      </c>
    </row>
    <row r="152" spans="1:7" x14ac:dyDescent="0.25">
      <c r="A152" s="14" t="s">
        <v>80</v>
      </c>
      <c r="B152" s="13">
        <v>0</v>
      </c>
      <c r="C152" s="13">
        <v>0</v>
      </c>
      <c r="D152" s="13">
        <v>0</v>
      </c>
      <c r="E152" s="13">
        <v>0</v>
      </c>
      <c r="F152" s="13">
        <v>0</v>
      </c>
      <c r="G152" s="13">
        <f t="shared" ref="G152:G157" si="32">D152-E152</f>
        <v>0</v>
      </c>
    </row>
    <row r="153" spans="1:7" x14ac:dyDescent="0.25">
      <c r="A153" s="14" t="s">
        <v>81</v>
      </c>
      <c r="B153" s="13">
        <v>0</v>
      </c>
      <c r="C153" s="13">
        <v>0</v>
      </c>
      <c r="D153" s="13">
        <v>0</v>
      </c>
      <c r="E153" s="13">
        <v>0</v>
      </c>
      <c r="F153" s="13">
        <v>0</v>
      </c>
      <c r="G153" s="13">
        <f t="shared" si="32"/>
        <v>0</v>
      </c>
    </row>
    <row r="154" spans="1:7" x14ac:dyDescent="0.25">
      <c r="A154" s="20" t="s">
        <v>82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f t="shared" si="32"/>
        <v>0</v>
      </c>
    </row>
    <row r="155" spans="1:7" x14ac:dyDescent="0.25">
      <c r="A155" s="14" t="s">
        <v>83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f t="shared" si="32"/>
        <v>0</v>
      </c>
    </row>
    <row r="156" spans="1:7" x14ac:dyDescent="0.25">
      <c r="A156" s="14" t="s">
        <v>84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f t="shared" si="32"/>
        <v>0</v>
      </c>
    </row>
    <row r="157" spans="1:7" x14ac:dyDescent="0.25">
      <c r="A157" s="14" t="s">
        <v>85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f t="shared" si="32"/>
        <v>0</v>
      </c>
    </row>
    <row r="158" spans="1:7" x14ac:dyDescent="0.25">
      <c r="A158" s="21"/>
      <c r="B158" s="18"/>
      <c r="C158" s="18"/>
      <c r="D158" s="18"/>
      <c r="E158" s="18"/>
      <c r="F158" s="18"/>
      <c r="G158" s="18"/>
    </row>
    <row r="159" spans="1:7" x14ac:dyDescent="0.25">
      <c r="A159" s="22" t="s">
        <v>87</v>
      </c>
      <c r="B159" s="11">
        <f t="shared" ref="B159:G159" si="33">B9+B84</f>
        <v>1700775711</v>
      </c>
      <c r="C159" s="11">
        <f t="shared" si="33"/>
        <v>249683462.13</v>
      </c>
      <c r="D159" s="11">
        <f t="shared" si="33"/>
        <v>1950459173.1300001</v>
      </c>
      <c r="E159" s="11">
        <f t="shared" si="33"/>
        <v>312804507.60000008</v>
      </c>
      <c r="F159" s="11">
        <f t="shared" si="33"/>
        <v>312080038.08000004</v>
      </c>
      <c r="G159" s="11">
        <f t="shared" si="33"/>
        <v>1637654665.53</v>
      </c>
    </row>
    <row r="160" spans="1:7" x14ac:dyDescent="0.25">
      <c r="A160" s="23"/>
      <c r="B160" s="24"/>
      <c r="C160" s="24"/>
      <c r="D160" s="24"/>
      <c r="E160" s="24"/>
      <c r="F160" s="24"/>
      <c r="G160" s="24"/>
    </row>
    <row r="161" spans="1:1" x14ac:dyDescent="0.25">
      <c r="A161" s="2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 B65545:G65695 B131081:G131231 B196617:G196767 B262153:G262303 B327689:G327839 B393225:G393375 B458761:G458911 B524297:G524447 B589833:G589983 B655369:G655519 B720905:G721055 B786441:G786591 B851977:G852127 B917513:G917663 B983049:G983199" xr:uid="{E4697AB6-3DF3-4396-A6D6-694CED884A17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4A724-E0D9-419B-92DD-EB51B2C47B2A}">
  <dimension ref="A1:G54"/>
  <sheetViews>
    <sheetView topLeftCell="A13" workbookViewId="0">
      <selection activeCell="B22" sqref="B22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ht="21" x14ac:dyDescent="0.25">
      <c r="A1" s="1" t="s">
        <v>88</v>
      </c>
      <c r="B1" s="1"/>
      <c r="C1" s="1"/>
      <c r="D1" s="1"/>
      <c r="E1" s="1"/>
      <c r="F1" s="1"/>
      <c r="G1" s="1"/>
    </row>
    <row r="2" spans="1:7" x14ac:dyDescent="0.25">
      <c r="A2" s="26" t="str">
        <f>ENTE_PUBLICO_A</f>
        <v>PODER JUDICIAL DEL ESTADO DE GUANAJUATO, Gobierno del Estado de Guanajuato (a)</v>
      </c>
      <c r="B2" s="27"/>
      <c r="C2" s="27"/>
      <c r="D2" s="27"/>
      <c r="E2" s="27"/>
      <c r="F2" s="27"/>
      <c r="G2" s="28"/>
    </row>
    <row r="3" spans="1:7" x14ac:dyDescent="0.25">
      <c r="A3" s="29" t="s">
        <v>1</v>
      </c>
      <c r="B3" s="30"/>
      <c r="C3" s="30"/>
      <c r="D3" s="30"/>
      <c r="E3" s="30"/>
      <c r="F3" s="30"/>
      <c r="G3" s="31"/>
    </row>
    <row r="4" spans="1:7" x14ac:dyDescent="0.25">
      <c r="A4" s="29" t="s">
        <v>89</v>
      </c>
      <c r="B4" s="30"/>
      <c r="C4" s="30"/>
      <c r="D4" s="30"/>
      <c r="E4" s="30"/>
      <c r="F4" s="30"/>
      <c r="G4" s="31"/>
    </row>
    <row r="5" spans="1:7" x14ac:dyDescent="0.25">
      <c r="A5" s="32" t="str">
        <f>TRIMESTRE</f>
        <v>Del 1 de enero al 30 de marzo de 2018 (b)</v>
      </c>
      <c r="B5" s="33"/>
      <c r="C5" s="33"/>
      <c r="D5" s="33"/>
      <c r="E5" s="33"/>
      <c r="F5" s="33"/>
      <c r="G5" s="34"/>
    </row>
    <row r="6" spans="1:7" x14ac:dyDescent="0.25">
      <c r="A6" s="35" t="s">
        <v>3</v>
      </c>
      <c r="B6" s="36"/>
      <c r="C6" s="36"/>
      <c r="D6" s="36"/>
      <c r="E6" s="36"/>
      <c r="F6" s="36"/>
      <c r="G6" s="37"/>
    </row>
    <row r="7" spans="1:7" x14ac:dyDescent="0.25">
      <c r="A7" s="38" t="s">
        <v>4</v>
      </c>
      <c r="B7" s="39" t="s">
        <v>5</v>
      </c>
      <c r="C7" s="39"/>
      <c r="D7" s="39"/>
      <c r="E7" s="39"/>
      <c r="F7" s="39"/>
      <c r="G7" s="8" t="s">
        <v>6</v>
      </c>
    </row>
    <row r="8" spans="1:7" ht="30" x14ac:dyDescent="0.25">
      <c r="A8" s="6"/>
      <c r="B8" s="40" t="s">
        <v>7</v>
      </c>
      <c r="C8" s="9" t="s">
        <v>90</v>
      </c>
      <c r="D8" s="40" t="s">
        <v>91</v>
      </c>
      <c r="E8" s="40" t="s">
        <v>10</v>
      </c>
      <c r="F8" s="40" t="s">
        <v>92</v>
      </c>
      <c r="G8" s="7"/>
    </row>
    <row r="9" spans="1:7" x14ac:dyDescent="0.25">
      <c r="A9" s="41" t="s">
        <v>93</v>
      </c>
      <c r="B9" s="42">
        <f>SUM(B10:GASTO_NE_FIN_01)</f>
        <v>1700775711</v>
      </c>
      <c r="C9" s="42">
        <f>SUM(C10:GASTO_NE_FIN_02)</f>
        <v>249683462.13</v>
      </c>
      <c r="D9" s="42">
        <f>SUM(D10:GASTO_NE_FIN_03)</f>
        <v>1950459173.1299996</v>
      </c>
      <c r="E9" s="42">
        <f>SUM(E10:GASTO_NE_FIN_04)</f>
        <v>312804507.59999996</v>
      </c>
      <c r="F9" s="42">
        <f>SUM(F10:GASTO_NE_FIN_05)</f>
        <v>312080038.07999998</v>
      </c>
      <c r="G9" s="42">
        <f>SUM(G10:GASTO_NE_FIN_06)</f>
        <v>1637654665.5299995</v>
      </c>
    </row>
    <row r="10" spans="1:7" x14ac:dyDescent="0.25">
      <c r="A10" s="43" t="s">
        <v>94</v>
      </c>
      <c r="B10" s="44">
        <v>24032371</v>
      </c>
      <c r="C10" s="44">
        <v>641017.99</v>
      </c>
      <c r="D10" s="44">
        <v>24673388.989999998</v>
      </c>
      <c r="E10" s="44">
        <v>2239323.7799999998</v>
      </c>
      <c r="F10" s="44">
        <v>2205953.17</v>
      </c>
      <c r="G10" s="45">
        <f>D10-E10</f>
        <v>22434065.209999997</v>
      </c>
    </row>
    <row r="11" spans="1:7" x14ac:dyDescent="0.25">
      <c r="A11" s="43" t="s">
        <v>95</v>
      </c>
      <c r="B11" s="44">
        <v>4700410</v>
      </c>
      <c r="C11" s="44">
        <v>2149.59</v>
      </c>
      <c r="D11" s="44">
        <v>4702559.59</v>
      </c>
      <c r="E11" s="44">
        <v>993614.62</v>
      </c>
      <c r="F11" s="44">
        <v>993614.62</v>
      </c>
      <c r="G11" s="45">
        <f t="shared" ref="G11:G40" si="0">D11-E11</f>
        <v>3708944.9699999997</v>
      </c>
    </row>
    <row r="12" spans="1:7" x14ac:dyDescent="0.25">
      <c r="A12" s="46" t="s">
        <v>96</v>
      </c>
      <c r="B12" s="47">
        <v>79030834</v>
      </c>
      <c r="C12" s="47">
        <v>495368.89</v>
      </c>
      <c r="D12" s="47">
        <v>79526202.890000001</v>
      </c>
      <c r="E12" s="47">
        <v>9652334.7000000011</v>
      </c>
      <c r="F12" s="47">
        <v>9652334.7000000011</v>
      </c>
      <c r="G12" s="45">
        <f t="shared" si="0"/>
        <v>69873868.189999998</v>
      </c>
    </row>
    <row r="13" spans="1:7" x14ac:dyDescent="0.25">
      <c r="A13" s="43" t="s">
        <v>97</v>
      </c>
      <c r="B13" s="44">
        <v>8730878</v>
      </c>
      <c r="C13" s="44">
        <v>473051.82</v>
      </c>
      <c r="D13" s="44">
        <v>9203929.8200000003</v>
      </c>
      <c r="E13" s="44">
        <v>1897486.04</v>
      </c>
      <c r="F13" s="44">
        <v>1897486.04</v>
      </c>
      <c r="G13" s="45">
        <f t="shared" si="0"/>
        <v>7306443.7800000003</v>
      </c>
    </row>
    <row r="14" spans="1:7" x14ac:dyDescent="0.25">
      <c r="A14" s="43" t="s">
        <v>98</v>
      </c>
      <c r="B14" s="44">
        <v>122079330</v>
      </c>
      <c r="C14" s="44">
        <v>1285880.6499999999</v>
      </c>
      <c r="D14" s="44">
        <v>123365210.65000001</v>
      </c>
      <c r="E14" s="44">
        <v>25223000.41</v>
      </c>
      <c r="F14" s="44">
        <v>25173702.969999999</v>
      </c>
      <c r="G14" s="45">
        <f t="shared" si="0"/>
        <v>98142210.24000001</v>
      </c>
    </row>
    <row r="15" spans="1:7" x14ac:dyDescent="0.25">
      <c r="A15" s="43" t="s">
        <v>99</v>
      </c>
      <c r="B15" s="44">
        <v>86028358</v>
      </c>
      <c r="C15" s="44">
        <v>1982893.4</v>
      </c>
      <c r="D15" s="44">
        <v>88011251.400000006</v>
      </c>
      <c r="E15" s="44">
        <v>12123165.199999999</v>
      </c>
      <c r="F15" s="44">
        <v>12114772.35</v>
      </c>
      <c r="G15" s="45">
        <f t="shared" si="0"/>
        <v>75888086.200000003</v>
      </c>
    </row>
    <row r="16" spans="1:7" x14ac:dyDescent="0.25">
      <c r="A16" s="43" t="s">
        <v>100</v>
      </c>
      <c r="B16" s="44">
        <v>36856905</v>
      </c>
      <c r="C16" s="44">
        <v>0</v>
      </c>
      <c r="D16" s="44">
        <v>36856905</v>
      </c>
      <c r="E16" s="44">
        <v>6430917.5800000001</v>
      </c>
      <c r="F16" s="44">
        <v>6430068.5599999996</v>
      </c>
      <c r="G16" s="45">
        <f t="shared" si="0"/>
        <v>30425987.420000002</v>
      </c>
    </row>
    <row r="17" spans="1:7" x14ac:dyDescent="0.25">
      <c r="A17" s="43" t="s">
        <v>101</v>
      </c>
      <c r="B17" s="44">
        <v>178626079</v>
      </c>
      <c r="C17" s="44">
        <v>0</v>
      </c>
      <c r="D17" s="44">
        <v>178626079</v>
      </c>
      <c r="E17" s="44">
        <v>35052368.909999996</v>
      </c>
      <c r="F17" s="44">
        <v>35045428.439999998</v>
      </c>
      <c r="G17" s="45">
        <f t="shared" si="0"/>
        <v>143573710.09</v>
      </c>
    </row>
    <row r="18" spans="1:7" x14ac:dyDescent="0.25">
      <c r="A18" s="43" t="s">
        <v>102</v>
      </c>
      <c r="B18" s="44">
        <v>419235092</v>
      </c>
      <c r="C18" s="44">
        <v>-2266656.1800000002</v>
      </c>
      <c r="D18" s="44">
        <v>416968435.81999999</v>
      </c>
      <c r="E18" s="44">
        <v>71341957.780000001</v>
      </c>
      <c r="F18" s="44">
        <v>70969227.400000006</v>
      </c>
      <c r="G18" s="45">
        <f t="shared" si="0"/>
        <v>345626478.03999996</v>
      </c>
    </row>
    <row r="19" spans="1:7" x14ac:dyDescent="0.25">
      <c r="A19" s="43" t="s">
        <v>103</v>
      </c>
      <c r="B19" s="44">
        <v>126036731</v>
      </c>
      <c r="C19" s="44">
        <v>30194.720000000001</v>
      </c>
      <c r="D19" s="44">
        <v>126066925.72</v>
      </c>
      <c r="E19" s="44">
        <v>26596082.010000002</v>
      </c>
      <c r="F19" s="44">
        <v>26596082.010000002</v>
      </c>
      <c r="G19" s="45">
        <f t="shared" si="0"/>
        <v>99470843.709999993</v>
      </c>
    </row>
    <row r="20" spans="1:7" x14ac:dyDescent="0.25">
      <c r="A20" s="43" t="s">
        <v>104</v>
      </c>
      <c r="B20" s="44">
        <v>50728734</v>
      </c>
      <c r="C20" s="44">
        <v>0</v>
      </c>
      <c r="D20" s="44">
        <v>50728734</v>
      </c>
      <c r="E20" s="44">
        <v>10097878.560000001</v>
      </c>
      <c r="F20" s="44">
        <v>10087102.720000001</v>
      </c>
      <c r="G20" s="45">
        <f t="shared" si="0"/>
        <v>40630855.439999998</v>
      </c>
    </row>
    <row r="21" spans="1:7" x14ac:dyDescent="0.25">
      <c r="A21" s="43" t="s">
        <v>105</v>
      </c>
      <c r="B21" s="44">
        <v>201604375</v>
      </c>
      <c r="C21" s="44">
        <v>-6259656.4299999997</v>
      </c>
      <c r="D21" s="44">
        <v>195344718.56999999</v>
      </c>
      <c r="E21" s="44">
        <v>34710066.990000002</v>
      </c>
      <c r="F21" s="44">
        <v>34556490.399999999</v>
      </c>
      <c r="G21" s="45">
        <f t="shared" si="0"/>
        <v>160634651.57999998</v>
      </c>
    </row>
    <row r="22" spans="1:7" x14ac:dyDescent="0.25">
      <c r="A22" s="43" t="s">
        <v>106</v>
      </c>
      <c r="B22" s="44">
        <v>121093777</v>
      </c>
      <c r="C22" s="44">
        <v>3164210.81</v>
      </c>
      <c r="D22" s="44">
        <v>124257987.81</v>
      </c>
      <c r="E22" s="44">
        <v>24325361.780000001</v>
      </c>
      <c r="F22" s="44">
        <v>24325361.780000001</v>
      </c>
      <c r="G22" s="45">
        <f t="shared" si="0"/>
        <v>99932626.030000001</v>
      </c>
    </row>
    <row r="23" spans="1:7" x14ac:dyDescent="0.25">
      <c r="A23" s="43" t="s">
        <v>107</v>
      </c>
      <c r="B23" s="44">
        <v>27785471</v>
      </c>
      <c r="C23" s="44">
        <v>1445.87</v>
      </c>
      <c r="D23" s="44">
        <v>27786916.870000001</v>
      </c>
      <c r="E23" s="44">
        <v>5755253.5800000001</v>
      </c>
      <c r="F23" s="44">
        <v>5755253.5800000001</v>
      </c>
      <c r="G23" s="45">
        <f t="shared" si="0"/>
        <v>22031663.289999999</v>
      </c>
    </row>
    <row r="24" spans="1:7" x14ac:dyDescent="0.25">
      <c r="A24" s="43" t="s">
        <v>108</v>
      </c>
      <c r="B24" s="44">
        <v>40901978</v>
      </c>
      <c r="C24" s="44">
        <v>0</v>
      </c>
      <c r="D24" s="44">
        <v>40901978</v>
      </c>
      <c r="E24" s="44">
        <v>8059169.7300000004</v>
      </c>
      <c r="F24" s="44">
        <v>8056004.7300000004</v>
      </c>
      <c r="G24" s="45">
        <f t="shared" si="0"/>
        <v>32842808.27</v>
      </c>
    </row>
    <row r="25" spans="1:7" x14ac:dyDescent="0.25">
      <c r="A25" s="43" t="s">
        <v>109</v>
      </c>
      <c r="B25" s="44">
        <v>7077603</v>
      </c>
      <c r="C25" s="44">
        <v>1833.9</v>
      </c>
      <c r="D25" s="44">
        <v>7079436.9000000004</v>
      </c>
      <c r="E25" s="44">
        <v>1490628.35</v>
      </c>
      <c r="F25" s="44">
        <v>1490628.35</v>
      </c>
      <c r="G25" s="45">
        <f t="shared" si="0"/>
        <v>5588808.5500000007</v>
      </c>
    </row>
    <row r="26" spans="1:7" x14ac:dyDescent="0.25">
      <c r="A26" s="43" t="s">
        <v>110</v>
      </c>
      <c r="B26" s="44">
        <v>21302190</v>
      </c>
      <c r="C26" s="44">
        <v>-804044.22</v>
      </c>
      <c r="D26" s="44">
        <v>20498145.780000001</v>
      </c>
      <c r="E26" s="44">
        <v>1988795.76</v>
      </c>
      <c r="F26" s="44">
        <v>1988795.76</v>
      </c>
      <c r="G26" s="45">
        <f t="shared" si="0"/>
        <v>18509350.02</v>
      </c>
    </row>
    <row r="27" spans="1:7" x14ac:dyDescent="0.25">
      <c r="A27" s="43" t="s">
        <v>111</v>
      </c>
      <c r="B27" s="44">
        <v>42374618</v>
      </c>
      <c r="C27" s="44">
        <v>4626.2</v>
      </c>
      <c r="D27" s="44">
        <v>42379244.200000003</v>
      </c>
      <c r="E27" s="44">
        <v>4174595.85</v>
      </c>
      <c r="F27" s="44">
        <v>4094197.41</v>
      </c>
      <c r="G27" s="45">
        <f t="shared" si="0"/>
        <v>38204648.350000001</v>
      </c>
    </row>
    <row r="28" spans="1:7" x14ac:dyDescent="0.25">
      <c r="A28" s="43" t="s">
        <v>112</v>
      </c>
      <c r="B28" s="44">
        <v>6714344</v>
      </c>
      <c r="C28" s="44">
        <v>144372.97</v>
      </c>
      <c r="D28" s="44">
        <v>6858716.9699999997</v>
      </c>
      <c r="E28" s="44">
        <v>1279537.55</v>
      </c>
      <c r="F28" s="44">
        <v>1279537.55</v>
      </c>
      <c r="G28" s="45">
        <f t="shared" si="0"/>
        <v>5579179.4199999999</v>
      </c>
    </row>
    <row r="29" spans="1:7" x14ac:dyDescent="0.25">
      <c r="A29" s="43" t="s">
        <v>113</v>
      </c>
      <c r="B29" s="44">
        <v>5711435</v>
      </c>
      <c r="C29" s="44">
        <v>1839.93</v>
      </c>
      <c r="D29" s="44">
        <v>5713274.9299999997</v>
      </c>
      <c r="E29" s="44">
        <v>1201138.98</v>
      </c>
      <c r="F29" s="44">
        <v>1201138.98</v>
      </c>
      <c r="G29" s="45">
        <f t="shared" si="0"/>
        <v>4512135.9499999993</v>
      </c>
    </row>
    <row r="30" spans="1:7" x14ac:dyDescent="0.25">
      <c r="A30" s="43" t="s">
        <v>114</v>
      </c>
      <c r="B30" s="44">
        <v>3316044</v>
      </c>
      <c r="C30" s="44">
        <v>945.32</v>
      </c>
      <c r="D30" s="44">
        <v>3316989.32</v>
      </c>
      <c r="E30" s="44">
        <v>714824.78</v>
      </c>
      <c r="F30" s="44">
        <v>714824.78</v>
      </c>
      <c r="G30" s="45">
        <f t="shared" si="0"/>
        <v>2602164.54</v>
      </c>
    </row>
    <row r="31" spans="1:7" x14ac:dyDescent="0.25">
      <c r="A31" s="43" t="s">
        <v>115</v>
      </c>
      <c r="B31" s="44">
        <v>35783485</v>
      </c>
      <c r="C31" s="44">
        <v>-197881.5</v>
      </c>
      <c r="D31" s="44">
        <v>35585603.5</v>
      </c>
      <c r="E31" s="44">
        <v>5679027.1600000001</v>
      </c>
      <c r="F31" s="44">
        <v>5679027.1600000001</v>
      </c>
      <c r="G31" s="45">
        <f t="shared" si="0"/>
        <v>29906576.34</v>
      </c>
    </row>
    <row r="32" spans="1:7" x14ac:dyDescent="0.25">
      <c r="A32" s="43" t="s">
        <v>116</v>
      </c>
      <c r="B32" s="44">
        <v>16067260</v>
      </c>
      <c r="C32" s="44">
        <v>1283603.58</v>
      </c>
      <c r="D32" s="44">
        <v>17350863.579999998</v>
      </c>
      <c r="E32" s="44">
        <v>1177412.03</v>
      </c>
      <c r="F32" s="44">
        <v>1177412.03</v>
      </c>
      <c r="G32" s="45">
        <f t="shared" si="0"/>
        <v>16173451.549999999</v>
      </c>
    </row>
    <row r="33" spans="1:7" x14ac:dyDescent="0.25">
      <c r="A33" s="43" t="s">
        <v>117</v>
      </c>
      <c r="B33" s="44">
        <v>948647</v>
      </c>
      <c r="C33" s="44">
        <v>272.13</v>
      </c>
      <c r="D33" s="44">
        <v>948919.13</v>
      </c>
      <c r="E33" s="44">
        <v>197624.82</v>
      </c>
      <c r="F33" s="44">
        <v>197624.82</v>
      </c>
      <c r="G33" s="45">
        <f t="shared" si="0"/>
        <v>751294.31</v>
      </c>
    </row>
    <row r="34" spans="1:7" x14ac:dyDescent="0.25">
      <c r="A34" s="43" t="s">
        <v>118</v>
      </c>
      <c r="B34" s="44">
        <v>668196</v>
      </c>
      <c r="C34" s="44">
        <v>134.25</v>
      </c>
      <c r="D34" s="44">
        <v>668330.25</v>
      </c>
      <c r="E34" s="44">
        <v>105798.71</v>
      </c>
      <c r="F34" s="44">
        <v>103978.71</v>
      </c>
      <c r="G34" s="45">
        <f t="shared" si="0"/>
        <v>562531.54</v>
      </c>
    </row>
    <row r="35" spans="1:7" x14ac:dyDescent="0.25">
      <c r="A35" s="43" t="s">
        <v>119</v>
      </c>
      <c r="B35" s="44">
        <v>14298701</v>
      </c>
      <c r="C35" s="44">
        <v>434186.83</v>
      </c>
      <c r="D35" s="44">
        <v>14732887.83</v>
      </c>
      <c r="E35" s="44">
        <v>3086123.38</v>
      </c>
      <c r="F35" s="44">
        <v>3086123.38</v>
      </c>
      <c r="G35" s="45">
        <f t="shared" si="0"/>
        <v>11646764.449999999</v>
      </c>
    </row>
    <row r="36" spans="1:7" x14ac:dyDescent="0.25">
      <c r="A36" s="43" t="s">
        <v>120</v>
      </c>
      <c r="B36" s="44">
        <v>9241865</v>
      </c>
      <c r="C36" s="44">
        <v>50000</v>
      </c>
      <c r="D36" s="44">
        <v>9291865</v>
      </c>
      <c r="E36" s="44">
        <v>1908812.58</v>
      </c>
      <c r="F36" s="44">
        <v>1905659.7</v>
      </c>
      <c r="G36" s="45">
        <f t="shared" si="0"/>
        <v>7383052.4199999999</v>
      </c>
    </row>
    <row r="37" spans="1:7" x14ac:dyDescent="0.25">
      <c r="A37" s="43" t="s">
        <v>121</v>
      </c>
      <c r="B37" s="44">
        <v>0</v>
      </c>
      <c r="C37" s="44">
        <v>132354911.09</v>
      </c>
      <c r="D37" s="44">
        <v>132354911.09</v>
      </c>
      <c r="E37" s="44">
        <v>11592914.02</v>
      </c>
      <c r="F37" s="44">
        <v>11592914.02</v>
      </c>
      <c r="G37" s="45">
        <f t="shared" si="0"/>
        <v>120761997.07000001</v>
      </c>
    </row>
    <row r="38" spans="1:7" x14ac:dyDescent="0.25">
      <c r="A38" s="43" t="s">
        <v>122</v>
      </c>
      <c r="B38" s="44">
        <v>9800000</v>
      </c>
      <c r="C38" s="44">
        <v>91599753.069999993</v>
      </c>
      <c r="D38" s="44">
        <v>101399753.06999999</v>
      </c>
      <c r="E38" s="44">
        <v>407641.12</v>
      </c>
      <c r="F38" s="44">
        <v>407641.12</v>
      </c>
      <c r="G38" s="45">
        <f t="shared" si="0"/>
        <v>100992111.94999999</v>
      </c>
    </row>
    <row r="39" spans="1:7" x14ac:dyDescent="0.25">
      <c r="A39" s="43" t="s">
        <v>123</v>
      </c>
      <c r="B39" s="44">
        <v>0</v>
      </c>
      <c r="C39" s="44">
        <v>15853638.6</v>
      </c>
      <c r="D39" s="44">
        <v>15853638.6</v>
      </c>
      <c r="E39" s="44">
        <v>2140521.5699999998</v>
      </c>
      <c r="F39" s="44">
        <v>2140521.5699999998</v>
      </c>
      <c r="G39" s="45">
        <f t="shared" si="0"/>
        <v>13713117.029999999</v>
      </c>
    </row>
    <row r="40" spans="1:7" x14ac:dyDescent="0.25">
      <c r="A40" s="43" t="s">
        <v>124</v>
      </c>
      <c r="B40" s="44">
        <v>0</v>
      </c>
      <c r="C40" s="44">
        <v>9405368.8499999996</v>
      </c>
      <c r="D40" s="44">
        <v>9405368.8499999996</v>
      </c>
      <c r="E40" s="44">
        <v>1161129.27</v>
      </c>
      <c r="F40" s="44">
        <v>1161129.27</v>
      </c>
      <c r="G40" s="45">
        <f t="shared" si="0"/>
        <v>8244239.5800000001</v>
      </c>
    </row>
    <row r="41" spans="1:7" x14ac:dyDescent="0.25">
      <c r="A41" s="48" t="s">
        <v>125</v>
      </c>
      <c r="B41" s="49"/>
      <c r="C41" s="49"/>
      <c r="D41" s="49"/>
      <c r="E41" s="49"/>
      <c r="F41" s="49"/>
      <c r="G41" s="49"/>
    </row>
    <row r="42" spans="1:7" x14ac:dyDescent="0.25">
      <c r="A42" s="50" t="s">
        <v>126</v>
      </c>
      <c r="B42" s="51">
        <f>SUM(B43:GASTO_E_FIN_01)</f>
        <v>0</v>
      </c>
      <c r="C42" s="51">
        <f>SUM(C43:GASTO_E_FIN_02)</f>
        <v>0</v>
      </c>
      <c r="D42" s="51">
        <f>SUM(D43:GASTO_E_FIN_03)</f>
        <v>0</v>
      </c>
      <c r="E42" s="51">
        <f>SUM(E43:GASTO_E_FIN_04)</f>
        <v>0</v>
      </c>
      <c r="F42" s="51">
        <f>SUM(F43:GASTO_E_FIN_05)</f>
        <v>0</v>
      </c>
      <c r="G42" s="51">
        <f>SUM(G43:GASTO_E_FIN_06)</f>
        <v>0</v>
      </c>
    </row>
    <row r="43" spans="1:7" x14ac:dyDescent="0.25">
      <c r="A43" s="52" t="s">
        <v>127</v>
      </c>
      <c r="B43" s="53">
        <v>0</v>
      </c>
      <c r="C43" s="53">
        <v>0</v>
      </c>
      <c r="D43" s="53">
        <v>0</v>
      </c>
      <c r="E43" s="53">
        <v>0</v>
      </c>
      <c r="F43" s="53">
        <v>0</v>
      </c>
      <c r="G43" s="53">
        <f>D43-E43</f>
        <v>0</v>
      </c>
    </row>
    <row r="44" spans="1:7" x14ac:dyDescent="0.25">
      <c r="A44" s="52" t="s">
        <v>128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f t="shared" ref="G44:G50" si="1">D44-E44</f>
        <v>0</v>
      </c>
    </row>
    <row r="45" spans="1:7" x14ac:dyDescent="0.25">
      <c r="A45" s="52" t="s">
        <v>129</v>
      </c>
      <c r="B45" s="53">
        <v>0</v>
      </c>
      <c r="C45" s="53">
        <v>0</v>
      </c>
      <c r="D45" s="53">
        <v>0</v>
      </c>
      <c r="E45" s="53">
        <v>0</v>
      </c>
      <c r="F45" s="53">
        <v>0</v>
      </c>
      <c r="G45" s="53">
        <f t="shared" si="1"/>
        <v>0</v>
      </c>
    </row>
    <row r="46" spans="1:7" x14ac:dyDescent="0.25">
      <c r="A46" s="52" t="s">
        <v>130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f t="shared" si="1"/>
        <v>0</v>
      </c>
    </row>
    <row r="47" spans="1:7" x14ac:dyDescent="0.25">
      <c r="A47" s="52" t="s">
        <v>131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f t="shared" si="1"/>
        <v>0</v>
      </c>
    </row>
    <row r="48" spans="1:7" x14ac:dyDescent="0.25">
      <c r="A48" s="52" t="s">
        <v>132</v>
      </c>
      <c r="B48" s="53">
        <v>0</v>
      </c>
      <c r="C48" s="53">
        <v>0</v>
      </c>
      <c r="D48" s="53">
        <v>0</v>
      </c>
      <c r="E48" s="53">
        <v>0</v>
      </c>
      <c r="F48" s="53">
        <v>0</v>
      </c>
      <c r="G48" s="53">
        <f t="shared" si="1"/>
        <v>0</v>
      </c>
    </row>
    <row r="49" spans="1:7" x14ac:dyDescent="0.25">
      <c r="A49" s="52" t="s">
        <v>133</v>
      </c>
      <c r="B49" s="53">
        <v>0</v>
      </c>
      <c r="C49" s="53">
        <v>0</v>
      </c>
      <c r="D49" s="53">
        <v>0</v>
      </c>
      <c r="E49" s="53">
        <v>0</v>
      </c>
      <c r="F49" s="53">
        <v>0</v>
      </c>
      <c r="G49" s="53">
        <f t="shared" si="1"/>
        <v>0</v>
      </c>
    </row>
    <row r="50" spans="1:7" x14ac:dyDescent="0.25">
      <c r="A50" s="52" t="s">
        <v>134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f t="shared" si="1"/>
        <v>0</v>
      </c>
    </row>
    <row r="51" spans="1:7" x14ac:dyDescent="0.25">
      <c r="A51" s="48" t="s">
        <v>125</v>
      </c>
      <c r="B51" s="49"/>
      <c r="C51" s="49"/>
      <c r="D51" s="49"/>
      <c r="E51" s="49"/>
      <c r="F51" s="49"/>
      <c r="G51" s="49"/>
    </row>
    <row r="52" spans="1:7" x14ac:dyDescent="0.25">
      <c r="A52" s="50" t="s">
        <v>87</v>
      </c>
      <c r="B52" s="51">
        <f>GASTO_NE_T1+GASTO_E_T1</f>
        <v>1700775711</v>
      </c>
      <c r="C52" s="51">
        <f>GASTO_NE_T2+GASTO_E_T2</f>
        <v>249683462.13</v>
      </c>
      <c r="D52" s="51">
        <f>GASTO_NE_T3+GASTO_E_T3</f>
        <v>1950459173.1299996</v>
      </c>
      <c r="E52" s="51">
        <f>GASTO_NE_T4+GASTO_E_T4</f>
        <v>312804507.59999996</v>
      </c>
      <c r="F52" s="51">
        <f>GASTO_NE_T5+GASTO_E_T5</f>
        <v>312080038.07999998</v>
      </c>
      <c r="G52" s="51">
        <f>GASTO_NE_T6+GASTO_E_T6</f>
        <v>1637654665.5299995</v>
      </c>
    </row>
    <row r="53" spans="1:7" x14ac:dyDescent="0.25">
      <c r="A53" s="54"/>
      <c r="B53" s="23"/>
      <c r="C53" s="23"/>
      <c r="D53" s="23"/>
      <c r="E53" s="23"/>
      <c r="F53" s="23"/>
      <c r="G53" s="55"/>
    </row>
    <row r="54" spans="1:7" x14ac:dyDescent="0.25">
      <c r="A54" s="5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2 B65545:G65588 B131081:G131124 B196617:G196660 B262153:G262196 B327689:G327732 B393225:G393268 B458761:G458804 B524297:G524340 B589833:G589876 B655369:G655412 B720905:G720948 B786441:G786484 B851977:G852020 B917513:G917556 B983049:G983092" xr:uid="{AF5B79BF-78B1-49DF-A1AB-DA590DF7FA75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2925E-12F9-4D37-8A50-19ABC830C925}">
  <dimension ref="A1:G78"/>
  <sheetViews>
    <sheetView workbookViewId="0">
      <selection activeCell="B16" sqref="B16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57" t="s">
        <v>135</v>
      </c>
      <c r="B1" s="58"/>
      <c r="C1" s="58"/>
      <c r="D1" s="58"/>
      <c r="E1" s="58"/>
      <c r="F1" s="58"/>
      <c r="G1" s="58"/>
    </row>
    <row r="2" spans="1:7" x14ac:dyDescent="0.25">
      <c r="A2" s="26" t="str">
        <f>ENTE_PUBLICO_A</f>
        <v>PODER JUDICIAL DEL ESTADO DE GUANAJUATO, Gobierno del Estado de Guanajuato (a)</v>
      </c>
      <c r="B2" s="27"/>
      <c r="C2" s="27"/>
      <c r="D2" s="27"/>
      <c r="E2" s="27"/>
      <c r="F2" s="27"/>
      <c r="G2" s="28"/>
    </row>
    <row r="3" spans="1:7" x14ac:dyDescent="0.25">
      <c r="A3" s="29" t="s">
        <v>136</v>
      </c>
      <c r="B3" s="30"/>
      <c r="C3" s="30"/>
      <c r="D3" s="30"/>
      <c r="E3" s="30"/>
      <c r="F3" s="30"/>
      <c r="G3" s="31"/>
    </row>
    <row r="4" spans="1:7" x14ac:dyDescent="0.25">
      <c r="A4" s="29" t="s">
        <v>137</v>
      </c>
      <c r="B4" s="30"/>
      <c r="C4" s="30"/>
      <c r="D4" s="30"/>
      <c r="E4" s="30"/>
      <c r="F4" s="30"/>
      <c r="G4" s="31"/>
    </row>
    <row r="5" spans="1:7" x14ac:dyDescent="0.25">
      <c r="A5" s="32" t="str">
        <f>TRIMESTRE</f>
        <v>Del 1 de enero al 30 de marzo de 2018 (b)</v>
      </c>
      <c r="B5" s="33"/>
      <c r="C5" s="33"/>
      <c r="D5" s="33"/>
      <c r="E5" s="33"/>
      <c r="F5" s="33"/>
      <c r="G5" s="34"/>
    </row>
    <row r="6" spans="1:7" x14ac:dyDescent="0.25">
      <c r="A6" s="35" t="s">
        <v>3</v>
      </c>
      <c r="B6" s="36"/>
      <c r="C6" s="36"/>
      <c r="D6" s="36"/>
      <c r="E6" s="36"/>
      <c r="F6" s="36"/>
      <c r="G6" s="37"/>
    </row>
    <row r="7" spans="1:7" x14ac:dyDescent="0.25">
      <c r="A7" s="30" t="s">
        <v>4</v>
      </c>
      <c r="B7" s="35" t="s">
        <v>5</v>
      </c>
      <c r="C7" s="36"/>
      <c r="D7" s="36"/>
      <c r="E7" s="36"/>
      <c r="F7" s="37"/>
      <c r="G7" s="8" t="s">
        <v>138</v>
      </c>
    </row>
    <row r="8" spans="1:7" ht="30" x14ac:dyDescent="0.25">
      <c r="A8" s="30"/>
      <c r="B8" s="40" t="s">
        <v>7</v>
      </c>
      <c r="C8" s="9" t="s">
        <v>139</v>
      </c>
      <c r="D8" s="40" t="s">
        <v>9</v>
      </c>
      <c r="E8" s="40" t="s">
        <v>10</v>
      </c>
      <c r="F8" s="59" t="s">
        <v>92</v>
      </c>
      <c r="G8" s="7"/>
    </row>
    <row r="9" spans="1:7" x14ac:dyDescent="0.25">
      <c r="A9" s="41" t="s">
        <v>140</v>
      </c>
      <c r="B9" s="60">
        <f t="shared" ref="B9:G9" si="0">SUM(B10,B19,B27,B37)</f>
        <v>1700775711</v>
      </c>
      <c r="C9" s="60">
        <f t="shared" si="0"/>
        <v>249683462.13000003</v>
      </c>
      <c r="D9" s="60">
        <f t="shared" si="0"/>
        <v>1950459173.1299999</v>
      </c>
      <c r="E9" s="60">
        <f t="shared" si="0"/>
        <v>312804507.60000002</v>
      </c>
      <c r="F9" s="60">
        <f t="shared" si="0"/>
        <v>312080038.07999998</v>
      </c>
      <c r="G9" s="60">
        <f t="shared" si="0"/>
        <v>1637654665.5299997</v>
      </c>
    </row>
    <row r="10" spans="1:7" x14ac:dyDescent="0.25">
      <c r="A10" s="61" t="s">
        <v>141</v>
      </c>
      <c r="B10" s="62">
        <f t="shared" ref="B10:G10" si="1">SUM(B11:B18)</f>
        <v>1700775711</v>
      </c>
      <c r="C10" s="62">
        <f t="shared" si="1"/>
        <v>249683462.13000003</v>
      </c>
      <c r="D10" s="62">
        <f t="shared" si="1"/>
        <v>1950459173.1299999</v>
      </c>
      <c r="E10" s="62">
        <f t="shared" si="1"/>
        <v>312804507.60000002</v>
      </c>
      <c r="F10" s="62">
        <f t="shared" si="1"/>
        <v>312080038.07999998</v>
      </c>
      <c r="G10" s="62">
        <f t="shared" si="1"/>
        <v>1637654665.5299997</v>
      </c>
    </row>
    <row r="11" spans="1:7" x14ac:dyDescent="0.25">
      <c r="A11" s="63" t="s">
        <v>142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f>D11-E11</f>
        <v>0</v>
      </c>
    </row>
    <row r="12" spans="1:7" x14ac:dyDescent="0.25">
      <c r="A12" s="63" t="s">
        <v>143</v>
      </c>
      <c r="B12" s="65">
        <v>1700775711</v>
      </c>
      <c r="C12" s="65">
        <v>249683462.13000003</v>
      </c>
      <c r="D12" s="65">
        <v>1950459173.1299999</v>
      </c>
      <c r="E12" s="65">
        <v>312804507.60000002</v>
      </c>
      <c r="F12" s="65">
        <v>312080038.07999998</v>
      </c>
      <c r="G12" s="64">
        <f t="shared" ref="G12:G18" si="2">D12-E12</f>
        <v>1637654665.5299997</v>
      </c>
    </row>
    <row r="13" spans="1:7" x14ac:dyDescent="0.25">
      <c r="A13" s="63" t="s">
        <v>144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f t="shared" si="2"/>
        <v>0</v>
      </c>
    </row>
    <row r="14" spans="1:7" x14ac:dyDescent="0.25">
      <c r="A14" s="63" t="s">
        <v>145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f t="shared" si="2"/>
        <v>0</v>
      </c>
    </row>
    <row r="15" spans="1:7" x14ac:dyDescent="0.25">
      <c r="A15" s="63" t="s">
        <v>146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f t="shared" si="2"/>
        <v>0</v>
      </c>
    </row>
    <row r="16" spans="1:7" x14ac:dyDescent="0.25">
      <c r="A16" s="63" t="s">
        <v>147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f t="shared" si="2"/>
        <v>0</v>
      </c>
    </row>
    <row r="17" spans="1:7" x14ac:dyDescent="0.25">
      <c r="A17" s="63" t="s">
        <v>148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f t="shared" si="2"/>
        <v>0</v>
      </c>
    </row>
    <row r="18" spans="1:7" x14ac:dyDescent="0.25">
      <c r="A18" s="63" t="s">
        <v>149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f t="shared" si="2"/>
        <v>0</v>
      </c>
    </row>
    <row r="19" spans="1:7" x14ac:dyDescent="0.25">
      <c r="A19" s="61" t="s">
        <v>150</v>
      </c>
      <c r="B19" s="62">
        <f t="shared" ref="B19:G19" si="3">SUM(B20:B26)</f>
        <v>0</v>
      </c>
      <c r="C19" s="62">
        <f t="shared" si="3"/>
        <v>0</v>
      </c>
      <c r="D19" s="62">
        <f t="shared" si="3"/>
        <v>0</v>
      </c>
      <c r="E19" s="62">
        <f t="shared" si="3"/>
        <v>0</v>
      </c>
      <c r="F19" s="62">
        <f t="shared" si="3"/>
        <v>0</v>
      </c>
      <c r="G19" s="62">
        <f t="shared" si="3"/>
        <v>0</v>
      </c>
    </row>
    <row r="20" spans="1:7" x14ac:dyDescent="0.25">
      <c r="A20" s="63" t="s">
        <v>151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f>D20-E20</f>
        <v>0</v>
      </c>
    </row>
    <row r="21" spans="1:7" x14ac:dyDescent="0.25">
      <c r="A21" s="63" t="s">
        <v>152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f t="shared" ref="G21:G26" si="4">D21-E21</f>
        <v>0</v>
      </c>
    </row>
    <row r="22" spans="1:7" x14ac:dyDescent="0.25">
      <c r="A22" s="63" t="s">
        <v>153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f t="shared" si="4"/>
        <v>0</v>
      </c>
    </row>
    <row r="23" spans="1:7" x14ac:dyDescent="0.25">
      <c r="A23" s="63" t="s">
        <v>154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f t="shared" si="4"/>
        <v>0</v>
      </c>
    </row>
    <row r="24" spans="1:7" x14ac:dyDescent="0.25">
      <c r="A24" s="63" t="s">
        <v>155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f t="shared" si="4"/>
        <v>0</v>
      </c>
    </row>
    <row r="25" spans="1:7" x14ac:dyDescent="0.25">
      <c r="A25" s="63" t="s">
        <v>156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f t="shared" si="4"/>
        <v>0</v>
      </c>
    </row>
    <row r="26" spans="1:7" x14ac:dyDescent="0.25">
      <c r="A26" s="63" t="s">
        <v>157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f t="shared" si="4"/>
        <v>0</v>
      </c>
    </row>
    <row r="27" spans="1:7" x14ac:dyDescent="0.25">
      <c r="A27" s="61" t="s">
        <v>158</v>
      </c>
      <c r="B27" s="62">
        <f t="shared" ref="B27:G27" si="5">SUM(B28:B36)</f>
        <v>0</v>
      </c>
      <c r="C27" s="62">
        <f t="shared" si="5"/>
        <v>0</v>
      </c>
      <c r="D27" s="62">
        <f t="shared" si="5"/>
        <v>0</v>
      </c>
      <c r="E27" s="62">
        <f t="shared" si="5"/>
        <v>0</v>
      </c>
      <c r="F27" s="62">
        <f t="shared" si="5"/>
        <v>0</v>
      </c>
      <c r="G27" s="62">
        <f t="shared" si="5"/>
        <v>0</v>
      </c>
    </row>
    <row r="28" spans="1:7" x14ac:dyDescent="0.25">
      <c r="A28" s="66" t="s">
        <v>159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f>D28-E28</f>
        <v>0</v>
      </c>
    </row>
    <row r="29" spans="1:7" x14ac:dyDescent="0.25">
      <c r="A29" s="63" t="s">
        <v>160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f t="shared" ref="G29:G36" si="6">D29-E29</f>
        <v>0</v>
      </c>
    </row>
    <row r="30" spans="1:7" x14ac:dyDescent="0.25">
      <c r="A30" s="63" t="s">
        <v>161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f t="shared" si="6"/>
        <v>0</v>
      </c>
    </row>
    <row r="31" spans="1:7" x14ac:dyDescent="0.25">
      <c r="A31" s="63" t="s">
        <v>162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f t="shared" si="6"/>
        <v>0</v>
      </c>
    </row>
    <row r="32" spans="1:7" x14ac:dyDescent="0.25">
      <c r="A32" s="63" t="s">
        <v>163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f t="shared" si="6"/>
        <v>0</v>
      </c>
    </row>
    <row r="33" spans="1:7" x14ac:dyDescent="0.25">
      <c r="A33" s="63" t="s">
        <v>164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f t="shared" si="6"/>
        <v>0</v>
      </c>
    </row>
    <row r="34" spans="1:7" x14ac:dyDescent="0.25">
      <c r="A34" s="63" t="s">
        <v>165</v>
      </c>
      <c r="B34" s="64">
        <v>0</v>
      </c>
      <c r="C34" s="64">
        <v>0</v>
      </c>
      <c r="D34" s="64">
        <v>0</v>
      </c>
      <c r="E34" s="64">
        <v>0</v>
      </c>
      <c r="F34" s="64">
        <v>0</v>
      </c>
      <c r="G34" s="64">
        <f t="shared" si="6"/>
        <v>0</v>
      </c>
    </row>
    <row r="35" spans="1:7" x14ac:dyDescent="0.25">
      <c r="A35" s="63" t="s">
        <v>166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f t="shared" si="6"/>
        <v>0</v>
      </c>
    </row>
    <row r="36" spans="1:7" x14ac:dyDescent="0.25">
      <c r="A36" s="63" t="s">
        <v>167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f t="shared" si="6"/>
        <v>0</v>
      </c>
    </row>
    <row r="37" spans="1:7" ht="30" x14ac:dyDescent="0.25">
      <c r="A37" s="67" t="s">
        <v>168</v>
      </c>
      <c r="B37" s="62">
        <f t="shared" ref="B37:G37" si="7">SUM(B38:B41)</f>
        <v>0</v>
      </c>
      <c r="C37" s="62">
        <f t="shared" si="7"/>
        <v>0</v>
      </c>
      <c r="D37" s="62">
        <f t="shared" si="7"/>
        <v>0</v>
      </c>
      <c r="E37" s="62">
        <f t="shared" si="7"/>
        <v>0</v>
      </c>
      <c r="F37" s="62">
        <f t="shared" si="7"/>
        <v>0</v>
      </c>
      <c r="G37" s="62">
        <f t="shared" si="7"/>
        <v>0</v>
      </c>
    </row>
    <row r="38" spans="1:7" x14ac:dyDescent="0.25">
      <c r="A38" s="66" t="s">
        <v>169</v>
      </c>
      <c r="B38" s="64">
        <v>0</v>
      </c>
      <c r="C38" s="64">
        <v>0</v>
      </c>
      <c r="D38" s="64">
        <v>0</v>
      </c>
      <c r="E38" s="64">
        <v>0</v>
      </c>
      <c r="F38" s="64">
        <v>0</v>
      </c>
      <c r="G38" s="64">
        <f>D38-E38</f>
        <v>0</v>
      </c>
    </row>
    <row r="39" spans="1:7" ht="30" x14ac:dyDescent="0.25">
      <c r="A39" s="66" t="s">
        <v>170</v>
      </c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f>D39-E39</f>
        <v>0</v>
      </c>
    </row>
    <row r="40" spans="1:7" x14ac:dyDescent="0.25">
      <c r="A40" s="66" t="s">
        <v>171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f>D40-E40</f>
        <v>0</v>
      </c>
    </row>
    <row r="41" spans="1:7" x14ac:dyDescent="0.25">
      <c r="A41" s="66" t="s">
        <v>172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f>D41-E41</f>
        <v>0</v>
      </c>
    </row>
    <row r="42" spans="1:7" x14ac:dyDescent="0.25">
      <c r="A42" s="66"/>
      <c r="B42" s="64"/>
      <c r="C42" s="64"/>
      <c r="D42" s="64"/>
      <c r="E42" s="64"/>
      <c r="F42" s="64"/>
      <c r="G42" s="64"/>
    </row>
    <row r="43" spans="1:7" x14ac:dyDescent="0.25">
      <c r="A43" s="50" t="s">
        <v>173</v>
      </c>
      <c r="B43" s="68">
        <f t="shared" ref="B43:G43" si="8">SUM(B44,B53,B61,B71)</f>
        <v>0</v>
      </c>
      <c r="C43" s="68">
        <f t="shared" si="8"/>
        <v>0</v>
      </c>
      <c r="D43" s="68">
        <f t="shared" si="8"/>
        <v>0</v>
      </c>
      <c r="E43" s="68">
        <f t="shared" si="8"/>
        <v>0</v>
      </c>
      <c r="F43" s="68">
        <f t="shared" si="8"/>
        <v>0</v>
      </c>
      <c r="G43" s="68">
        <f t="shared" si="8"/>
        <v>0</v>
      </c>
    </row>
    <row r="44" spans="1:7" x14ac:dyDescent="0.25">
      <c r="A44" s="61" t="s">
        <v>174</v>
      </c>
      <c r="B44" s="64">
        <f t="shared" ref="B44:G44" si="9">SUM(B45:B52)</f>
        <v>0</v>
      </c>
      <c r="C44" s="64">
        <f t="shared" si="9"/>
        <v>0</v>
      </c>
      <c r="D44" s="64">
        <f t="shared" si="9"/>
        <v>0</v>
      </c>
      <c r="E44" s="64">
        <f t="shared" si="9"/>
        <v>0</v>
      </c>
      <c r="F44" s="64">
        <f t="shared" si="9"/>
        <v>0</v>
      </c>
      <c r="G44" s="64">
        <f t="shared" si="9"/>
        <v>0</v>
      </c>
    </row>
    <row r="45" spans="1:7" x14ac:dyDescent="0.25">
      <c r="A45" s="66" t="s">
        <v>142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f>D45-E45</f>
        <v>0</v>
      </c>
    </row>
    <row r="46" spans="1:7" x14ac:dyDescent="0.25">
      <c r="A46" s="66" t="s">
        <v>143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f t="shared" ref="G46:G52" si="10">D46-E46</f>
        <v>0</v>
      </c>
    </row>
    <row r="47" spans="1:7" x14ac:dyDescent="0.25">
      <c r="A47" s="66" t="s">
        <v>144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f t="shared" si="10"/>
        <v>0</v>
      </c>
    </row>
    <row r="48" spans="1:7" x14ac:dyDescent="0.25">
      <c r="A48" s="66" t="s">
        <v>145</v>
      </c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f t="shared" si="10"/>
        <v>0</v>
      </c>
    </row>
    <row r="49" spans="1:7" x14ac:dyDescent="0.25">
      <c r="A49" s="66" t="s">
        <v>146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f t="shared" si="10"/>
        <v>0</v>
      </c>
    </row>
    <row r="50" spans="1:7" x14ac:dyDescent="0.25">
      <c r="A50" s="66" t="s">
        <v>147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f t="shared" si="10"/>
        <v>0</v>
      </c>
    </row>
    <row r="51" spans="1:7" x14ac:dyDescent="0.25">
      <c r="A51" s="66" t="s">
        <v>148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f t="shared" si="10"/>
        <v>0</v>
      </c>
    </row>
    <row r="52" spans="1:7" x14ac:dyDescent="0.25">
      <c r="A52" s="66" t="s">
        <v>149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f t="shared" si="10"/>
        <v>0</v>
      </c>
    </row>
    <row r="53" spans="1:7" x14ac:dyDescent="0.25">
      <c r="A53" s="61" t="s">
        <v>150</v>
      </c>
      <c r="B53" s="62">
        <f t="shared" ref="B53:G53" si="11">SUM(B54:B60)</f>
        <v>0</v>
      </c>
      <c r="C53" s="62">
        <f t="shared" si="11"/>
        <v>0</v>
      </c>
      <c r="D53" s="62">
        <f t="shared" si="11"/>
        <v>0</v>
      </c>
      <c r="E53" s="62">
        <f t="shared" si="11"/>
        <v>0</v>
      </c>
      <c r="F53" s="62">
        <f t="shared" si="11"/>
        <v>0</v>
      </c>
      <c r="G53" s="62">
        <f t="shared" si="11"/>
        <v>0</v>
      </c>
    </row>
    <row r="54" spans="1:7" x14ac:dyDescent="0.25">
      <c r="A54" s="66" t="s">
        <v>151</v>
      </c>
      <c r="B54" s="64">
        <v>0</v>
      </c>
      <c r="C54" s="64">
        <v>0</v>
      </c>
      <c r="D54" s="64">
        <v>0</v>
      </c>
      <c r="E54" s="64">
        <v>0</v>
      </c>
      <c r="F54" s="64">
        <v>0</v>
      </c>
      <c r="G54" s="64">
        <f>D54-E54</f>
        <v>0</v>
      </c>
    </row>
    <row r="55" spans="1:7" x14ac:dyDescent="0.25">
      <c r="A55" s="66" t="s">
        <v>152</v>
      </c>
      <c r="B55" s="64">
        <v>0</v>
      </c>
      <c r="C55" s="64">
        <v>0</v>
      </c>
      <c r="D55" s="64">
        <v>0</v>
      </c>
      <c r="E55" s="64">
        <v>0</v>
      </c>
      <c r="F55" s="64">
        <v>0</v>
      </c>
      <c r="G55" s="64">
        <f t="shared" ref="G55:G60" si="12">D55-E55</f>
        <v>0</v>
      </c>
    </row>
    <row r="56" spans="1:7" x14ac:dyDescent="0.25">
      <c r="A56" s="66" t="s">
        <v>153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f t="shared" si="12"/>
        <v>0</v>
      </c>
    </row>
    <row r="57" spans="1:7" x14ac:dyDescent="0.25">
      <c r="A57" s="69" t="s">
        <v>154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f t="shared" si="12"/>
        <v>0</v>
      </c>
    </row>
    <row r="58" spans="1:7" x14ac:dyDescent="0.25">
      <c r="A58" s="66" t="s">
        <v>155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f t="shared" si="12"/>
        <v>0</v>
      </c>
    </row>
    <row r="59" spans="1:7" x14ac:dyDescent="0.25">
      <c r="A59" s="66" t="s">
        <v>156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f t="shared" si="12"/>
        <v>0</v>
      </c>
    </row>
    <row r="60" spans="1:7" x14ac:dyDescent="0.25">
      <c r="A60" s="66" t="s">
        <v>157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f t="shared" si="12"/>
        <v>0</v>
      </c>
    </row>
    <row r="61" spans="1:7" x14ac:dyDescent="0.25">
      <c r="A61" s="61" t="s">
        <v>158</v>
      </c>
      <c r="B61" s="62">
        <f t="shared" ref="B61:G61" si="13">SUM(B62:B70)</f>
        <v>0</v>
      </c>
      <c r="C61" s="62">
        <f t="shared" si="13"/>
        <v>0</v>
      </c>
      <c r="D61" s="62">
        <f t="shared" si="13"/>
        <v>0</v>
      </c>
      <c r="E61" s="62">
        <f t="shared" si="13"/>
        <v>0</v>
      </c>
      <c r="F61" s="62">
        <f t="shared" si="13"/>
        <v>0</v>
      </c>
      <c r="G61" s="62">
        <f t="shared" si="13"/>
        <v>0</v>
      </c>
    </row>
    <row r="62" spans="1:7" x14ac:dyDescent="0.25">
      <c r="A62" s="66" t="s">
        <v>159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f>D62-E62</f>
        <v>0</v>
      </c>
    </row>
    <row r="63" spans="1:7" x14ac:dyDescent="0.25">
      <c r="A63" s="66" t="s">
        <v>160</v>
      </c>
      <c r="B63" s="64">
        <v>0</v>
      </c>
      <c r="C63" s="64">
        <v>0</v>
      </c>
      <c r="D63" s="64">
        <v>0</v>
      </c>
      <c r="E63" s="64">
        <v>0</v>
      </c>
      <c r="F63" s="64">
        <v>0</v>
      </c>
      <c r="G63" s="64">
        <f t="shared" ref="G63:G70" si="14">D63-E63</f>
        <v>0</v>
      </c>
    </row>
    <row r="64" spans="1:7" x14ac:dyDescent="0.25">
      <c r="A64" s="66" t="s">
        <v>161</v>
      </c>
      <c r="B64" s="64">
        <v>0</v>
      </c>
      <c r="C64" s="64">
        <v>0</v>
      </c>
      <c r="D64" s="64">
        <v>0</v>
      </c>
      <c r="E64" s="64">
        <v>0</v>
      </c>
      <c r="F64" s="64">
        <v>0</v>
      </c>
      <c r="G64" s="64">
        <f t="shared" si="14"/>
        <v>0</v>
      </c>
    </row>
    <row r="65" spans="1:7" x14ac:dyDescent="0.25">
      <c r="A65" s="66" t="s">
        <v>162</v>
      </c>
      <c r="B65" s="64">
        <v>0</v>
      </c>
      <c r="C65" s="64">
        <v>0</v>
      </c>
      <c r="D65" s="64">
        <v>0</v>
      </c>
      <c r="E65" s="64">
        <v>0</v>
      </c>
      <c r="F65" s="64">
        <v>0</v>
      </c>
      <c r="G65" s="64">
        <f t="shared" si="14"/>
        <v>0</v>
      </c>
    </row>
    <row r="66" spans="1:7" x14ac:dyDescent="0.25">
      <c r="A66" s="66" t="s">
        <v>163</v>
      </c>
      <c r="B66" s="64">
        <v>0</v>
      </c>
      <c r="C66" s="64">
        <v>0</v>
      </c>
      <c r="D66" s="64">
        <v>0</v>
      </c>
      <c r="E66" s="64">
        <v>0</v>
      </c>
      <c r="F66" s="64">
        <v>0</v>
      </c>
      <c r="G66" s="64">
        <f t="shared" si="14"/>
        <v>0</v>
      </c>
    </row>
    <row r="67" spans="1:7" x14ac:dyDescent="0.25">
      <c r="A67" s="66" t="s">
        <v>164</v>
      </c>
      <c r="B67" s="64">
        <v>0</v>
      </c>
      <c r="C67" s="64">
        <v>0</v>
      </c>
      <c r="D67" s="64">
        <v>0</v>
      </c>
      <c r="E67" s="64">
        <v>0</v>
      </c>
      <c r="F67" s="64">
        <v>0</v>
      </c>
      <c r="G67" s="64">
        <f t="shared" si="14"/>
        <v>0</v>
      </c>
    </row>
    <row r="68" spans="1:7" x14ac:dyDescent="0.25">
      <c r="A68" s="66" t="s">
        <v>165</v>
      </c>
      <c r="B68" s="64">
        <v>0</v>
      </c>
      <c r="C68" s="64">
        <v>0</v>
      </c>
      <c r="D68" s="64">
        <v>0</v>
      </c>
      <c r="E68" s="64">
        <v>0</v>
      </c>
      <c r="F68" s="64">
        <v>0</v>
      </c>
      <c r="G68" s="64">
        <f t="shared" si="14"/>
        <v>0</v>
      </c>
    </row>
    <row r="69" spans="1:7" x14ac:dyDescent="0.25">
      <c r="A69" s="66" t="s">
        <v>166</v>
      </c>
      <c r="B69" s="64">
        <v>0</v>
      </c>
      <c r="C69" s="64">
        <v>0</v>
      </c>
      <c r="D69" s="64">
        <v>0</v>
      </c>
      <c r="E69" s="64">
        <v>0</v>
      </c>
      <c r="F69" s="64">
        <v>0</v>
      </c>
      <c r="G69" s="64">
        <f t="shared" si="14"/>
        <v>0</v>
      </c>
    </row>
    <row r="70" spans="1:7" x14ac:dyDescent="0.25">
      <c r="A70" s="66" t="s">
        <v>167</v>
      </c>
      <c r="B70" s="64">
        <v>0</v>
      </c>
      <c r="C70" s="64">
        <v>0</v>
      </c>
      <c r="D70" s="64">
        <v>0</v>
      </c>
      <c r="E70" s="64">
        <v>0</v>
      </c>
      <c r="F70" s="64">
        <v>0</v>
      </c>
      <c r="G70" s="64">
        <f t="shared" si="14"/>
        <v>0</v>
      </c>
    </row>
    <row r="71" spans="1:7" x14ac:dyDescent="0.25">
      <c r="A71" s="67" t="s">
        <v>175</v>
      </c>
      <c r="B71" s="70">
        <f t="shared" ref="B71:G71" si="15">SUM(B72:B75)</f>
        <v>0</v>
      </c>
      <c r="C71" s="70">
        <f t="shared" si="15"/>
        <v>0</v>
      </c>
      <c r="D71" s="70">
        <f t="shared" si="15"/>
        <v>0</v>
      </c>
      <c r="E71" s="70">
        <f t="shared" si="15"/>
        <v>0</v>
      </c>
      <c r="F71" s="70">
        <f t="shared" si="15"/>
        <v>0</v>
      </c>
      <c r="G71" s="70">
        <f t="shared" si="15"/>
        <v>0</v>
      </c>
    </row>
    <row r="72" spans="1:7" x14ac:dyDescent="0.25">
      <c r="A72" s="66" t="s">
        <v>169</v>
      </c>
      <c r="B72" s="64">
        <v>0</v>
      </c>
      <c r="C72" s="64">
        <v>0</v>
      </c>
      <c r="D72" s="64">
        <v>0</v>
      </c>
      <c r="E72" s="64">
        <v>0</v>
      </c>
      <c r="F72" s="64">
        <v>0</v>
      </c>
      <c r="G72" s="64">
        <f>D72-E72</f>
        <v>0</v>
      </c>
    </row>
    <row r="73" spans="1:7" ht="30" x14ac:dyDescent="0.25">
      <c r="A73" s="66" t="s">
        <v>170</v>
      </c>
      <c r="B73" s="64">
        <v>0</v>
      </c>
      <c r="C73" s="64">
        <v>0</v>
      </c>
      <c r="D73" s="64">
        <v>0</v>
      </c>
      <c r="E73" s="64">
        <v>0</v>
      </c>
      <c r="F73" s="64">
        <v>0</v>
      </c>
      <c r="G73" s="64">
        <f>D73-E73</f>
        <v>0</v>
      </c>
    </row>
    <row r="74" spans="1:7" x14ac:dyDescent="0.25">
      <c r="A74" s="66" t="s">
        <v>171</v>
      </c>
      <c r="B74" s="64">
        <v>0</v>
      </c>
      <c r="C74" s="64">
        <v>0</v>
      </c>
      <c r="D74" s="64">
        <v>0</v>
      </c>
      <c r="E74" s="64">
        <v>0</v>
      </c>
      <c r="F74" s="64">
        <v>0</v>
      </c>
      <c r="G74" s="64">
        <f>D74-E74</f>
        <v>0</v>
      </c>
    </row>
    <row r="75" spans="1:7" x14ac:dyDescent="0.25">
      <c r="A75" s="66" t="s">
        <v>172</v>
      </c>
      <c r="B75" s="64">
        <v>0</v>
      </c>
      <c r="C75" s="64">
        <v>0</v>
      </c>
      <c r="D75" s="64">
        <v>0</v>
      </c>
      <c r="E75" s="64">
        <v>0</v>
      </c>
      <c r="F75" s="64">
        <v>0</v>
      </c>
      <c r="G75" s="64">
        <f>D75-E75</f>
        <v>0</v>
      </c>
    </row>
    <row r="76" spans="1:7" x14ac:dyDescent="0.25">
      <c r="A76" s="49"/>
      <c r="B76" s="71"/>
      <c r="C76" s="71"/>
      <c r="D76" s="71"/>
      <c r="E76" s="71"/>
      <c r="F76" s="71"/>
      <c r="G76" s="71"/>
    </row>
    <row r="77" spans="1:7" x14ac:dyDescent="0.25">
      <c r="A77" s="50" t="s">
        <v>87</v>
      </c>
      <c r="B77" s="68">
        <f t="shared" ref="B77:G77" si="16">B43+B9</f>
        <v>1700775711</v>
      </c>
      <c r="C77" s="68">
        <f t="shared" si="16"/>
        <v>249683462.13000003</v>
      </c>
      <c r="D77" s="68">
        <f t="shared" si="16"/>
        <v>1950459173.1299999</v>
      </c>
      <c r="E77" s="68">
        <f t="shared" si="16"/>
        <v>312804507.60000002</v>
      </c>
      <c r="F77" s="68">
        <f t="shared" si="16"/>
        <v>312080038.07999998</v>
      </c>
      <c r="G77" s="68">
        <f t="shared" si="16"/>
        <v>1637654665.5299997</v>
      </c>
    </row>
    <row r="78" spans="1:7" x14ac:dyDescent="0.25">
      <c r="A78" s="54"/>
      <c r="B78" s="72"/>
      <c r="C78" s="72"/>
      <c r="D78" s="72"/>
      <c r="E78" s="72"/>
      <c r="F78" s="72"/>
      <c r="G78" s="7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B65545:G65613 B131081:G131149 B196617:G196685 B262153:G262221 B327689:G327757 B393225:G393293 B458761:G458829 B524297:G524365 B589833:G589901 B655369:G655437 B720905:G720973 B786441:G786509 B851977:G852045 B917513:G917581 B983049:G983117" xr:uid="{5BBC7113-0990-46ED-B94B-5623B13DD16E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31CDB-2ECE-484E-869D-D7F8445E6D89}">
  <dimension ref="A1:G34"/>
  <sheetViews>
    <sheetView tabSelected="1" workbookViewId="0">
      <selection activeCell="A37" sqref="A37"/>
    </sheetView>
  </sheetViews>
  <sheetFormatPr baseColWidth="10" defaultRowHeight="15" x14ac:dyDescent="0.25"/>
  <cols>
    <col min="1" max="1" width="111.85546875" customWidth="1"/>
    <col min="2" max="6" width="20.7109375" style="81" customWidth="1"/>
    <col min="7" max="7" width="17.5703125" style="81" customWidth="1"/>
  </cols>
  <sheetData>
    <row r="1" spans="1:7" ht="21" x14ac:dyDescent="0.25">
      <c r="A1" s="1" t="s">
        <v>176</v>
      </c>
      <c r="B1" s="2"/>
      <c r="C1" s="2"/>
      <c r="D1" s="2"/>
      <c r="E1" s="2"/>
      <c r="F1" s="2"/>
      <c r="G1" s="2"/>
    </row>
    <row r="2" spans="1:7" x14ac:dyDescent="0.25">
      <c r="A2" s="26" t="str">
        <f>ENTE_PUBLICO_A</f>
        <v>PODER JUDICIAL DEL ESTADO DE GUANAJUATO, Gobierno del Estado de Guanajuato (a)</v>
      </c>
      <c r="B2" s="27"/>
      <c r="C2" s="27"/>
      <c r="D2" s="27"/>
      <c r="E2" s="27"/>
      <c r="F2" s="27"/>
      <c r="G2" s="28"/>
    </row>
    <row r="3" spans="1:7" x14ac:dyDescent="0.25">
      <c r="A3" s="32" t="s">
        <v>1</v>
      </c>
      <c r="B3" s="33"/>
      <c r="C3" s="33"/>
      <c r="D3" s="33"/>
      <c r="E3" s="33"/>
      <c r="F3" s="33"/>
      <c r="G3" s="34"/>
    </row>
    <row r="4" spans="1:7" x14ac:dyDescent="0.25">
      <c r="A4" s="32" t="s">
        <v>177</v>
      </c>
      <c r="B4" s="33"/>
      <c r="C4" s="33"/>
      <c r="D4" s="33"/>
      <c r="E4" s="33"/>
      <c r="F4" s="33"/>
      <c r="G4" s="34"/>
    </row>
    <row r="5" spans="1:7" x14ac:dyDescent="0.25">
      <c r="A5" s="32" t="str">
        <f>TRIMESTRE</f>
        <v>Del 1 de enero al 30 de marzo de 2018 (b)</v>
      </c>
      <c r="B5" s="33"/>
      <c r="C5" s="33"/>
      <c r="D5" s="33"/>
      <c r="E5" s="33"/>
      <c r="F5" s="33"/>
      <c r="G5" s="34"/>
    </row>
    <row r="6" spans="1:7" x14ac:dyDescent="0.25">
      <c r="A6" s="35" t="s">
        <v>3</v>
      </c>
      <c r="B6" s="36"/>
      <c r="C6" s="36"/>
      <c r="D6" s="36"/>
      <c r="E6" s="36"/>
      <c r="F6" s="36"/>
      <c r="G6" s="37"/>
    </row>
    <row r="7" spans="1:7" x14ac:dyDescent="0.25">
      <c r="A7" s="38" t="s">
        <v>178</v>
      </c>
      <c r="B7" s="7" t="s">
        <v>5</v>
      </c>
      <c r="C7" s="7"/>
      <c r="D7" s="7"/>
      <c r="E7" s="7"/>
      <c r="F7" s="7"/>
      <c r="G7" s="7" t="s">
        <v>6</v>
      </c>
    </row>
    <row r="8" spans="1:7" ht="30" x14ac:dyDescent="0.25">
      <c r="A8" s="6"/>
      <c r="B8" s="9" t="s">
        <v>7</v>
      </c>
      <c r="C8" s="73" t="s">
        <v>139</v>
      </c>
      <c r="D8" s="73" t="s">
        <v>91</v>
      </c>
      <c r="E8" s="73" t="s">
        <v>10</v>
      </c>
      <c r="F8" s="73" t="s">
        <v>92</v>
      </c>
      <c r="G8" s="74"/>
    </row>
    <row r="9" spans="1:7" x14ac:dyDescent="0.25">
      <c r="A9" s="41" t="s">
        <v>179</v>
      </c>
      <c r="B9" s="75">
        <f t="shared" ref="B9:G9" si="0">SUM(B10,B11,B12,B15,B16,B19)</f>
        <v>1352423527</v>
      </c>
      <c r="C9" s="75">
        <f t="shared" si="0"/>
        <v>1568716.09</v>
      </c>
      <c r="D9" s="75">
        <f t="shared" si="0"/>
        <v>1353992243.0899999</v>
      </c>
      <c r="E9" s="75">
        <f t="shared" si="0"/>
        <v>268898471.56</v>
      </c>
      <c r="F9" s="75">
        <f t="shared" si="0"/>
        <v>268898471.56</v>
      </c>
      <c r="G9" s="75">
        <f t="shared" si="0"/>
        <v>1085093771.53</v>
      </c>
    </row>
    <row r="10" spans="1:7" x14ac:dyDescent="0.25">
      <c r="A10" s="61" t="s">
        <v>180</v>
      </c>
      <c r="B10" s="76">
        <v>1352423527</v>
      </c>
      <c r="C10" s="76">
        <v>1568716.09</v>
      </c>
      <c r="D10" s="76">
        <v>1353992243.0899999</v>
      </c>
      <c r="E10" s="76">
        <v>268898471.56</v>
      </c>
      <c r="F10" s="76">
        <v>268898471.56</v>
      </c>
      <c r="G10" s="77">
        <f>D10-E10</f>
        <v>1085093771.53</v>
      </c>
    </row>
    <row r="11" spans="1:7" x14ac:dyDescent="0.25">
      <c r="A11" s="61" t="s">
        <v>181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f>D11-E11</f>
        <v>0</v>
      </c>
    </row>
    <row r="12" spans="1:7" x14ac:dyDescent="0.25">
      <c r="A12" s="61" t="s">
        <v>182</v>
      </c>
      <c r="B12" s="77">
        <f t="shared" ref="B12:G12" si="1">B13+B14</f>
        <v>0</v>
      </c>
      <c r="C12" s="77">
        <f t="shared" si="1"/>
        <v>0</v>
      </c>
      <c r="D12" s="77">
        <f t="shared" si="1"/>
        <v>0</v>
      </c>
      <c r="E12" s="77">
        <f t="shared" si="1"/>
        <v>0</v>
      </c>
      <c r="F12" s="77">
        <f t="shared" si="1"/>
        <v>0</v>
      </c>
      <c r="G12" s="77">
        <f t="shared" si="1"/>
        <v>0</v>
      </c>
    </row>
    <row r="13" spans="1:7" x14ac:dyDescent="0.25">
      <c r="A13" s="63" t="s">
        <v>183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f>D13-E13</f>
        <v>0</v>
      </c>
    </row>
    <row r="14" spans="1:7" x14ac:dyDescent="0.25">
      <c r="A14" s="63" t="s">
        <v>184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f>D14-E14</f>
        <v>0</v>
      </c>
    </row>
    <row r="15" spans="1:7" x14ac:dyDescent="0.25">
      <c r="A15" s="61" t="s">
        <v>185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f>D15-E15</f>
        <v>0</v>
      </c>
    </row>
    <row r="16" spans="1:7" x14ac:dyDescent="0.25">
      <c r="A16" s="67" t="s">
        <v>186</v>
      </c>
      <c r="B16" s="77">
        <f t="shared" ref="B16:G16" si="2">B17+B18</f>
        <v>0</v>
      </c>
      <c r="C16" s="77">
        <f t="shared" si="2"/>
        <v>0</v>
      </c>
      <c r="D16" s="77">
        <f t="shared" si="2"/>
        <v>0</v>
      </c>
      <c r="E16" s="77">
        <f t="shared" si="2"/>
        <v>0</v>
      </c>
      <c r="F16" s="77">
        <f t="shared" si="2"/>
        <v>0</v>
      </c>
      <c r="G16" s="77">
        <f t="shared" si="2"/>
        <v>0</v>
      </c>
    </row>
    <row r="17" spans="1:7" x14ac:dyDescent="0.25">
      <c r="A17" s="63" t="s">
        <v>187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>D17-E17</f>
        <v>0</v>
      </c>
    </row>
    <row r="18" spans="1:7" x14ac:dyDescent="0.25">
      <c r="A18" s="63" t="s">
        <v>188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f>D18-E18</f>
        <v>0</v>
      </c>
    </row>
    <row r="19" spans="1:7" x14ac:dyDescent="0.25">
      <c r="A19" s="61" t="s">
        <v>189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>D19-E19</f>
        <v>0</v>
      </c>
    </row>
    <row r="20" spans="1:7" x14ac:dyDescent="0.25">
      <c r="A20" s="49"/>
      <c r="B20" s="78"/>
      <c r="C20" s="78"/>
      <c r="D20" s="78"/>
      <c r="E20" s="78"/>
      <c r="F20" s="78"/>
      <c r="G20" s="78"/>
    </row>
    <row r="21" spans="1:7" x14ac:dyDescent="0.25">
      <c r="A21" s="79" t="s">
        <v>190</v>
      </c>
      <c r="B21" s="75">
        <f t="shared" ref="B21:G21" si="3">SUM(B22,B23,B24,B27,B28,B31)</f>
        <v>0</v>
      </c>
      <c r="C21" s="75">
        <f t="shared" si="3"/>
        <v>0</v>
      </c>
      <c r="D21" s="75">
        <f t="shared" si="3"/>
        <v>0</v>
      </c>
      <c r="E21" s="75">
        <f t="shared" si="3"/>
        <v>0</v>
      </c>
      <c r="F21" s="75">
        <f t="shared" si="3"/>
        <v>0</v>
      </c>
      <c r="G21" s="75">
        <f t="shared" si="3"/>
        <v>0</v>
      </c>
    </row>
    <row r="22" spans="1:7" x14ac:dyDescent="0.25">
      <c r="A22" s="61" t="s">
        <v>180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>D22-E22</f>
        <v>0</v>
      </c>
    </row>
    <row r="23" spans="1:7" x14ac:dyDescent="0.25">
      <c r="A23" s="61" t="s">
        <v>181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>D23-E23</f>
        <v>0</v>
      </c>
    </row>
    <row r="24" spans="1:7" x14ac:dyDescent="0.25">
      <c r="A24" s="61" t="s">
        <v>182</v>
      </c>
      <c r="B24" s="77">
        <f>B25+B26</f>
        <v>0</v>
      </c>
      <c r="C24" s="77">
        <v>0</v>
      </c>
      <c r="D24" s="77">
        <v>0</v>
      </c>
      <c r="E24" s="77">
        <v>0</v>
      </c>
      <c r="F24" s="77">
        <v>0</v>
      </c>
      <c r="G24" s="77">
        <f>G25+G26</f>
        <v>0</v>
      </c>
    </row>
    <row r="25" spans="1:7" x14ac:dyDescent="0.25">
      <c r="A25" s="63" t="s">
        <v>183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>D25-E25</f>
        <v>0</v>
      </c>
    </row>
    <row r="26" spans="1:7" x14ac:dyDescent="0.25">
      <c r="A26" s="63" t="s">
        <v>184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>D26-E26</f>
        <v>0</v>
      </c>
    </row>
    <row r="27" spans="1:7" x14ac:dyDescent="0.25">
      <c r="A27" s="61" t="s">
        <v>185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f>D27-E27</f>
        <v>0</v>
      </c>
    </row>
    <row r="28" spans="1:7" x14ac:dyDescent="0.25">
      <c r="A28" s="67" t="s">
        <v>186</v>
      </c>
      <c r="B28" s="77">
        <f t="shared" ref="B28:G28" si="4">B29+B30</f>
        <v>0</v>
      </c>
      <c r="C28" s="77">
        <f t="shared" si="4"/>
        <v>0</v>
      </c>
      <c r="D28" s="77">
        <f t="shared" si="4"/>
        <v>0</v>
      </c>
      <c r="E28" s="77">
        <f t="shared" si="4"/>
        <v>0</v>
      </c>
      <c r="F28" s="77">
        <f t="shared" si="4"/>
        <v>0</v>
      </c>
      <c r="G28" s="77">
        <f t="shared" si="4"/>
        <v>0</v>
      </c>
    </row>
    <row r="29" spans="1:7" x14ac:dyDescent="0.25">
      <c r="A29" s="63" t="s">
        <v>187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f>D29-E29</f>
        <v>0</v>
      </c>
    </row>
    <row r="30" spans="1:7" x14ac:dyDescent="0.25">
      <c r="A30" s="63" t="s">
        <v>188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f>D30-E30</f>
        <v>0</v>
      </c>
    </row>
    <row r="31" spans="1:7" x14ac:dyDescent="0.25">
      <c r="A31" s="61" t="s">
        <v>189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f>D31-E31</f>
        <v>0</v>
      </c>
    </row>
    <row r="32" spans="1:7" x14ac:dyDescent="0.25">
      <c r="A32" s="49"/>
      <c r="B32" s="78"/>
      <c r="C32" s="78"/>
      <c r="D32" s="78"/>
      <c r="E32" s="78"/>
      <c r="F32" s="78"/>
      <c r="G32" s="78"/>
    </row>
    <row r="33" spans="1:7" x14ac:dyDescent="0.25">
      <c r="A33" s="50" t="s">
        <v>191</v>
      </c>
      <c r="B33" s="75">
        <f t="shared" ref="B33:G33" si="5">B21+B9</f>
        <v>1352423527</v>
      </c>
      <c r="C33" s="75">
        <f t="shared" si="5"/>
        <v>1568716.09</v>
      </c>
      <c r="D33" s="75">
        <f t="shared" si="5"/>
        <v>1353992243.0899999</v>
      </c>
      <c r="E33" s="75">
        <f t="shared" si="5"/>
        <v>268898471.56</v>
      </c>
      <c r="F33" s="75">
        <f t="shared" si="5"/>
        <v>268898471.56</v>
      </c>
      <c r="G33" s="75">
        <f t="shared" si="5"/>
        <v>1085093771.53</v>
      </c>
    </row>
    <row r="34" spans="1:7" x14ac:dyDescent="0.25">
      <c r="A34" s="23"/>
      <c r="B34" s="80"/>
      <c r="C34" s="80"/>
      <c r="D34" s="80"/>
      <c r="E34" s="80"/>
      <c r="F34" s="80"/>
      <c r="G34" s="8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B65545:G65569 B131081:G131105 B196617:G196641 B262153:G262177 B327689:G327713 B393225:G393249 B458761:G458785 B524297:G524321 B589833:G589857 B655369:G655393 B720905:G720929 B786441:G786465 B851977:G852001 B917513:G917537 B983049:G983073" xr:uid="{073DC8B5-FEC3-4048-8548-BB177D3890AC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 a)</vt:lpstr>
      <vt:lpstr>F6 b)</vt:lpstr>
      <vt:lpstr>F6 c)</vt:lpstr>
      <vt:lpstr>F6 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2018-10-24T14:55:24Z</dcterms:created>
  <dcterms:modified xsi:type="dcterms:W3CDTF">2018-10-24T15:06:39Z</dcterms:modified>
</cp:coreProperties>
</file>