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95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76" i="1" l="1"/>
  <c r="H75" i="1"/>
  <c r="H74" i="1"/>
  <c r="H73" i="1"/>
  <c r="H72" i="1"/>
  <c r="H71" i="1"/>
  <c r="H70" i="1"/>
  <c r="H68" i="1"/>
  <c r="H67" i="1"/>
  <c r="H66" i="1"/>
  <c r="H63" i="1"/>
  <c r="H62" i="1"/>
  <c r="H61" i="1"/>
  <c r="H60" i="1"/>
  <c r="H59" i="1"/>
  <c r="H58" i="1"/>
  <c r="C57" i="1"/>
  <c r="H56" i="1"/>
  <c r="H55" i="1"/>
  <c r="H54" i="1"/>
  <c r="H52" i="1"/>
  <c r="H51" i="1"/>
  <c r="H50" i="1"/>
  <c r="H49" i="1"/>
  <c r="H48" i="1"/>
  <c r="H47" i="1"/>
  <c r="H46" i="1"/>
  <c r="H45" i="1"/>
  <c r="H44" i="1"/>
  <c r="H35" i="1"/>
  <c r="H36" i="1"/>
  <c r="H37" i="1"/>
  <c r="H38" i="1"/>
  <c r="H39" i="1"/>
  <c r="H40" i="1"/>
  <c r="H41" i="1"/>
  <c r="H42" i="1"/>
  <c r="H34" i="1"/>
  <c r="G32" i="1"/>
  <c r="F32" i="1"/>
  <c r="E32" i="1"/>
  <c r="H32" i="1" s="1"/>
  <c r="C32" i="1"/>
  <c r="H28" i="1"/>
  <c r="H29" i="1"/>
  <c r="H30" i="1"/>
  <c r="H31" i="1"/>
  <c r="G27" i="1"/>
  <c r="F27" i="1"/>
  <c r="H27" i="1" s="1"/>
  <c r="E27" i="1"/>
  <c r="C27" i="1"/>
  <c r="G23" i="1"/>
  <c r="F23" i="1"/>
  <c r="E23" i="1"/>
  <c r="C23" i="1"/>
  <c r="H26" i="1"/>
  <c r="H25" i="1"/>
  <c r="H24" i="1"/>
  <c r="E57" i="1"/>
  <c r="D57" i="1"/>
  <c r="E64" i="1"/>
  <c r="D64" i="1"/>
  <c r="C64" i="1"/>
  <c r="G53" i="1"/>
  <c r="F53" i="1"/>
  <c r="E53" i="1"/>
  <c r="H53" i="1" s="1"/>
  <c r="D53" i="1"/>
  <c r="C53" i="1"/>
  <c r="G43" i="1"/>
  <c r="F43" i="1"/>
  <c r="E43" i="1"/>
  <c r="H43" i="1" s="1"/>
  <c r="D43" i="1"/>
  <c r="C43" i="1"/>
  <c r="G33" i="1"/>
  <c r="F33" i="1"/>
  <c r="E33" i="1"/>
  <c r="H33" i="1" s="1"/>
  <c r="D33" i="1"/>
  <c r="C33" i="1"/>
  <c r="G69" i="1"/>
  <c r="G65" i="1" s="1"/>
  <c r="F69" i="1"/>
  <c r="F65" i="1" s="1"/>
  <c r="E69" i="1"/>
  <c r="E65" i="1" s="1"/>
  <c r="H65" i="1" s="1"/>
  <c r="D69" i="1"/>
  <c r="D65" i="1" s="1"/>
  <c r="C69" i="1"/>
  <c r="C65" i="1" s="1"/>
  <c r="H22" i="1"/>
  <c r="H21" i="1"/>
  <c r="H20" i="1"/>
  <c r="H19" i="1"/>
  <c r="H18" i="1"/>
  <c r="H17" i="1"/>
  <c r="H16" i="1"/>
  <c r="H15" i="1"/>
  <c r="H14" i="1"/>
  <c r="H12" i="1"/>
  <c r="H11" i="1"/>
  <c r="H10" i="1"/>
  <c r="H9" i="1"/>
  <c r="H8" i="1"/>
  <c r="H7" i="1"/>
  <c r="H6" i="1"/>
  <c r="G5" i="1"/>
  <c r="F5" i="1"/>
  <c r="H5" i="1" s="1"/>
  <c r="E5" i="1"/>
  <c r="D5" i="1"/>
  <c r="C5" i="1"/>
  <c r="G13" i="1"/>
  <c r="F13" i="1"/>
  <c r="E13" i="1"/>
  <c r="H13" i="1" s="1"/>
  <c r="D13" i="1"/>
  <c r="C13" i="1"/>
  <c r="H69" i="1" l="1"/>
  <c r="D77" i="1"/>
  <c r="E77" i="1"/>
  <c r="F77" i="1"/>
  <c r="G77" i="1"/>
  <c r="C77" i="1"/>
  <c r="H64" i="1"/>
  <c r="H57" i="1"/>
  <c r="H23" i="1"/>
  <c r="H77" i="1" s="1"/>
</calcChain>
</file>

<file path=xl/sharedStrings.xml><?xml version="1.0" encoding="utf-8"?>
<sst xmlns="http://schemas.openxmlformats.org/spreadsheetml/2006/main" count="86" uniqueCount="86">
  <si>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</si>
  <si>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</si>
  <si>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</si>
  <si>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</si>
  <si>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</si>
  <si>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</si>
  <si>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</si>
  <si>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</si>
  <si>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</si>
  <si>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</si>
  <si>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</si>
  <si>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</si>
  <si>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</si>
  <si>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</si>
  <si>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</si>
  <si>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</si>
  <si>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</si>
  <si>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</si>
  <si>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</si>
  <si>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</si>
  <si>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</si>
  <si>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</si>
  <si>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</si>
  <si>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</si>
  <si>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</si>
  <si>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</si>
  <si>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</si>
  <si>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</si>
  <si>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</si>
  <si>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</si>
  <si>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</si>
  <si>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</si>
  <si>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</si>
  <si>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</si>
  <si>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</si>
  <si>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</si>
  <si>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</si>
  <si>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</si>
  <si>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</si>
  <si>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</si>
  <si>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</si>
  <si>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</si>
  <si>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</si>
  <si>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</si>
  <si>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</si>
  <si>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</si>
  <si>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</si>
  <si>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</si>
  <si>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</si>
  <si>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</si>
  <si>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</si>
  <si>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</si>
  <si>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</si>
  <si>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</si>
  <si>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</si>
  <si>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</si>
  <si>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</si>
  <si>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</si>
  <si>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</si>
  <si>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</si>
  <si>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</si>
  <si>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</si>
  <si>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</si>
  <si>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</si>
  <si>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</si>
  <si>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</si>
  <si>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</si>
  <si>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</si>
  <si>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</si>
  <si>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</si>
  <si>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</si>
  <si>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</si>
  <si>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</si>
  <si>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</si>
  <si>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</si>
  <si>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</si>
  <si>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</si>
  <si>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</si>
  <si>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</si>
  <si>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</si>
  <si>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</si>
  <si>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</si>
  <si>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</si>
  <si>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**Toda vez que el Subejercicio se presenta únicamente al cierre del Ejercicio, lo manifestado en la columna de Subejercicio representa un DISPONIBLE ANUAL al cierre de este periodo.</t>
  </si>
  <si>
    <t>Bajo protesta de decir verdad declaramos que los Estados Financieros y sus notas, son razonablemente correctos y son responsabilidad del emisor.</t>
  </si>
  <si>
    <t>Poder Judicial del Estado de Guanajuato
Estado Analítico del Ejercicio del Presupuesto de Egresos
Clasificación por Objeto del Gasto (Capítulo y Concepto)
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</si>
</sst>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9">
    <xf numFmtId="0" fontId="0" fillId="0" borderId="0" xfId="0"/>
    <xf numFmtId="0" fontId="0" fillId="0" borderId="0" xfId="0" applyFont="1"/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6" xfId="0" applyNumberFormat="1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left"/>
    </xf>
    <xf numFmtId="4" fontId="3" fillId="0" borderId="10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6" fillId="0" borderId="0" xfId="2" applyFont="1" applyFill="1" applyBorder="1" applyAlignment="1" applyProtection="1">
      <alignment vertical="top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7" xfId="0" applyFont="1" applyFill="1" applyBorder="1" applyAlignment="1" applyProtection="1">
      <alignment horizontal="left"/>
    </xf>
    <xf numFmtId="0" fontId="2" fillId="3" borderId="0" xfId="0" applyFont="1" applyFill="1" applyBorder="1" applyProtection="1"/>
    <xf numFmtId="4" fontId="2" fillId="3" borderId="13" xfId="0" applyNumberFormat="1" applyFont="1" applyFill="1" applyBorder="1" applyProtection="1">
      <protection locked="0"/>
    </xf>
    <xf numFmtId="0" fontId="0" fillId="3" borderId="0" xfId="0" applyFont="1" applyFill="1"/>
    <xf numFmtId="4" fontId="3" fillId="3" borderId="13" xfId="0" applyNumberFormat="1" applyFont="1" applyFill="1" applyBorder="1" applyProtection="1">
      <protection locked="0"/>
    </xf>
    <xf numFmtId="0" fontId="3" fillId="3" borderId="7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904875</xdr:colOff>
      <xdr:row>0</xdr:row>
      <xdr:rowOff>723900</xdr:rowOff>
    </xdr:to>
    <xdr:pic>
      <xdr:nvPicPr>
        <xdr:cNvPr id="2" name="Imagen 26">
          <a:extLst>
            <a:ext uri="{FF2B5EF4-FFF2-40B4-BE49-F238E27FC236}">
              <a16:creationId xmlns="" xmlns:a16="http://schemas.microsoft.com/office/drawing/2014/main" id="{5C6571AE-D652-426E-9EAB-68DA5A0A8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3311"/>
                  </a14:imgEffect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9050" y="9525"/>
          <a:ext cx="1352550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158748</xdr:colOff>
      <xdr:row>80</xdr:row>
      <xdr:rowOff>63500</xdr:rowOff>
    </xdr:from>
    <xdr:to>
      <xdr:col>8</xdr:col>
      <xdr:colOff>28575</xdr:colOff>
      <xdr:row>85</xdr:row>
      <xdr:rowOff>31750</xdr:rowOff>
    </xdr:to>
    <xdr:pic>
      <xdr:nvPicPr>
        <xdr:cNvPr id="3" name="Imagen 29">
          <a:extLst>
            <a:ext uri="{FF2B5EF4-FFF2-40B4-BE49-F238E27FC236}">
              <a16:creationId xmlns="" xmlns:a16="http://schemas.microsoft.com/office/drawing/2014/main" id="{141F0903-80DB-4A56-914C-0BCDFF854B59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5" t="57708" r="2410" b="32532"/>
        <a:stretch/>
      </xdr:blipFill>
      <xdr:spPr bwMode="auto">
        <a:xfrm>
          <a:off x="158748" y="15951200"/>
          <a:ext cx="8756652" cy="920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workbookViewId="0">
      <selection activeCell="I83" sqref="I83"/>
    </sheetView>
  </sheetViews>
  <sheetFormatPr baseColWidth="10" defaultRowHeight="15" x14ac:dyDescent="0.25"/>
  <cols>
    <col min="1" max="1" width="7" style="1" customWidth="1"/>
    <col min="2" max="2" width="51.7109375" style="1" customWidth="1"/>
    <col min="3" max="3" width="13" style="1" bestFit="1" customWidth="1"/>
    <col min="4" max="4" width="12.140625" style="1" customWidth="1"/>
    <col min="5" max="5" width="13" style="1" bestFit="1" customWidth="1"/>
    <col min="6" max="7" width="11.7109375" style="1" bestFit="1" customWidth="1"/>
    <col min="8" max="8" width="13" style="1" customWidth="1"/>
    <col min="9" max="9" width="14.140625" style="1" customWidth="1"/>
    <col min="10" max="16384" width="11.42578125" style="1"/>
  </cols>
  <sheetData>
    <row r="1" spans="1:8" ht="57.75" customHeight="1" x14ac:dyDescent="0.25">
      <c r="A1" s="28" t="s">
        <v>85</v>
      </c>
      <c r="B1" s="29"/>
      <c r="C1" s="29"/>
      <c r="D1" s="29"/>
      <c r="E1" s="29"/>
      <c r="F1" s="29"/>
      <c r="G1" s="29"/>
      <c r="H1" s="30"/>
    </row>
    <row r="2" spans="1:8" x14ac:dyDescent="0.25">
      <c r="A2" s="31" t="s">
        <v>0</v>
      </c>
      <c r="B2" s="32"/>
      <c r="C2" s="28" t="s">
        <v>1</v>
      </c>
      <c r="D2" s="29"/>
      <c r="E2" s="29"/>
      <c r="F2" s="29"/>
      <c r="G2" s="30"/>
      <c r="H2" s="37" t="s">
        <v>2</v>
      </c>
    </row>
    <row r="3" spans="1:8" ht="33" customHeight="1" x14ac:dyDescent="0.25">
      <c r="A3" s="33"/>
      <c r="B3" s="34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8"/>
    </row>
    <row r="4" spans="1:8" x14ac:dyDescent="0.25">
      <c r="A4" s="35"/>
      <c r="B4" s="36"/>
      <c r="C4" s="3">
        <v>1</v>
      </c>
      <c r="D4" s="3">
        <v>2</v>
      </c>
      <c r="E4" s="3" t="s">
        <v>8</v>
      </c>
      <c r="F4" s="3">
        <v>4</v>
      </c>
      <c r="G4" s="3">
        <v>5</v>
      </c>
      <c r="H4" s="3" t="s">
        <v>9</v>
      </c>
    </row>
    <row r="5" spans="1:8" x14ac:dyDescent="0.25">
      <c r="A5" s="4" t="s">
        <v>10</v>
      </c>
      <c r="B5" s="5"/>
      <c r="C5" s="6">
        <f>+C6+C7+C8+C9+C10+C11+C12</f>
        <v>1352423527</v>
      </c>
      <c r="D5" s="6">
        <f t="shared" ref="D5:G5" si="0">+D6+D7+D8+D9+D10+D11+D12</f>
        <v>1568716.0899999999</v>
      </c>
      <c r="E5" s="6">
        <f t="shared" si="0"/>
        <v>1353992243.0900002</v>
      </c>
      <c r="F5" s="6">
        <f t="shared" si="0"/>
        <v>541272523.86999989</v>
      </c>
      <c r="G5" s="6">
        <f t="shared" si="0"/>
        <v>541272523.86999989</v>
      </c>
      <c r="H5" s="10">
        <f t="shared" ref="H5:H26" si="1">E5-F5</f>
        <v>812719719.22000027</v>
      </c>
    </row>
    <row r="6" spans="1:8" x14ac:dyDescent="0.25">
      <c r="A6" s="7"/>
      <c r="B6" s="8" t="s">
        <v>11</v>
      </c>
      <c r="C6" s="9">
        <v>316467965</v>
      </c>
      <c r="D6" s="9">
        <v>262101.29</v>
      </c>
      <c r="E6" s="9">
        <v>316730066.29000002</v>
      </c>
      <c r="F6" s="9">
        <v>154954330.53999999</v>
      </c>
      <c r="G6" s="9">
        <v>154954330.53999999</v>
      </c>
      <c r="H6" s="9">
        <f t="shared" si="1"/>
        <v>161775735.75000003</v>
      </c>
    </row>
    <row r="7" spans="1:8" x14ac:dyDescent="0.25">
      <c r="A7" s="7"/>
      <c r="B7" s="8" t="s">
        <v>12</v>
      </c>
      <c r="C7" s="9">
        <v>28268412</v>
      </c>
      <c r="D7" s="9">
        <v>0</v>
      </c>
      <c r="E7" s="9">
        <v>28268412</v>
      </c>
      <c r="F7" s="9">
        <v>8146471.8899999997</v>
      </c>
      <c r="G7" s="9">
        <v>8146471.8899999997</v>
      </c>
      <c r="H7" s="9">
        <f t="shared" si="1"/>
        <v>20121940.109999999</v>
      </c>
    </row>
    <row r="8" spans="1:8" x14ac:dyDescent="0.25">
      <c r="A8" s="7"/>
      <c r="B8" s="8" t="s">
        <v>13</v>
      </c>
      <c r="C8" s="9">
        <v>445437425</v>
      </c>
      <c r="D8" s="9">
        <v>-621381.9</v>
      </c>
      <c r="E8" s="9">
        <v>444816043.10000002</v>
      </c>
      <c r="F8" s="9">
        <v>142906877.87</v>
      </c>
      <c r="G8" s="9">
        <v>142906877.87</v>
      </c>
      <c r="H8" s="9">
        <f t="shared" si="1"/>
        <v>301909165.23000002</v>
      </c>
    </row>
    <row r="9" spans="1:8" x14ac:dyDescent="0.25">
      <c r="A9" s="7"/>
      <c r="B9" s="8" t="s">
        <v>14</v>
      </c>
      <c r="C9" s="9">
        <v>108052394</v>
      </c>
      <c r="D9" s="9">
        <v>179079.12</v>
      </c>
      <c r="E9" s="9">
        <v>108231473.12</v>
      </c>
      <c r="F9" s="9">
        <v>48081906.649999999</v>
      </c>
      <c r="G9" s="9">
        <v>48081906.649999999</v>
      </c>
      <c r="H9" s="9">
        <f t="shared" si="1"/>
        <v>60149566.470000006</v>
      </c>
    </row>
    <row r="10" spans="1:8" x14ac:dyDescent="0.25">
      <c r="A10" s="7"/>
      <c r="B10" s="8" t="s">
        <v>15</v>
      </c>
      <c r="C10" s="9">
        <v>354410482</v>
      </c>
      <c r="D10" s="9">
        <v>14644798.960000001</v>
      </c>
      <c r="E10" s="9">
        <v>369055280.95999998</v>
      </c>
      <c r="F10" s="9">
        <v>187182936.91999999</v>
      </c>
      <c r="G10" s="9">
        <v>187182936.91999999</v>
      </c>
      <c r="H10" s="9">
        <f t="shared" si="1"/>
        <v>181872344.03999999</v>
      </c>
    </row>
    <row r="11" spans="1:8" x14ac:dyDescent="0.25">
      <c r="A11" s="7"/>
      <c r="B11" s="8" t="s">
        <v>16</v>
      </c>
      <c r="C11" s="9">
        <v>83212705</v>
      </c>
      <c r="D11" s="9">
        <v>-12898244.050000001</v>
      </c>
      <c r="E11" s="9">
        <v>70314460.950000003</v>
      </c>
      <c r="F11" s="9">
        <v>0</v>
      </c>
      <c r="G11" s="9">
        <v>0</v>
      </c>
      <c r="H11" s="9">
        <f t="shared" si="1"/>
        <v>70314460.950000003</v>
      </c>
    </row>
    <row r="12" spans="1:8" x14ac:dyDescent="0.25">
      <c r="A12" s="7"/>
      <c r="B12" s="8" t="s">
        <v>17</v>
      </c>
      <c r="C12" s="9">
        <v>16574144</v>
      </c>
      <c r="D12" s="9">
        <v>2362.67</v>
      </c>
      <c r="E12" s="9">
        <v>16576506.67</v>
      </c>
      <c r="F12" s="9">
        <v>0</v>
      </c>
      <c r="G12" s="9">
        <v>0</v>
      </c>
      <c r="H12" s="9">
        <f t="shared" si="1"/>
        <v>16576506.67</v>
      </c>
    </row>
    <row r="13" spans="1:8" x14ac:dyDescent="0.25">
      <c r="A13" s="4" t="s">
        <v>18</v>
      </c>
      <c r="B13" s="5"/>
      <c r="C13" s="10">
        <f>+C14+C15+C16+C17+C18+C19+C20+C21+C22</f>
        <v>72528767</v>
      </c>
      <c r="D13" s="10">
        <f t="shared" ref="D13:G13" si="2">+D14+D15+D16+D17+D18+D19+D20+D21+D22</f>
        <v>-499941</v>
      </c>
      <c r="E13" s="10">
        <f t="shared" si="2"/>
        <v>72028826</v>
      </c>
      <c r="F13" s="10">
        <f t="shared" si="2"/>
        <v>24987852.730000004</v>
      </c>
      <c r="G13" s="10">
        <f t="shared" si="2"/>
        <v>23737999.400000002</v>
      </c>
      <c r="H13" s="10">
        <f t="shared" si="1"/>
        <v>47040973.269999996</v>
      </c>
    </row>
    <row r="14" spans="1:8" x14ac:dyDescent="0.25">
      <c r="A14" s="7"/>
      <c r="B14" s="8" t="s">
        <v>19</v>
      </c>
      <c r="C14" s="9">
        <v>34487335</v>
      </c>
      <c r="D14" s="9">
        <v>-2229272.9</v>
      </c>
      <c r="E14" s="9">
        <v>32258062.100000001</v>
      </c>
      <c r="F14" s="9">
        <v>9391303.6300000008</v>
      </c>
      <c r="G14" s="9">
        <v>8544268.0199999996</v>
      </c>
      <c r="H14" s="9">
        <f t="shared" si="1"/>
        <v>22866758.469999999</v>
      </c>
    </row>
    <row r="15" spans="1:8" x14ac:dyDescent="0.25">
      <c r="A15" s="7"/>
      <c r="B15" s="8" t="s">
        <v>20</v>
      </c>
      <c r="C15" s="9">
        <v>7459075</v>
      </c>
      <c r="D15" s="9">
        <v>422336</v>
      </c>
      <c r="E15" s="9">
        <v>7881411</v>
      </c>
      <c r="F15" s="9">
        <v>3435478.7</v>
      </c>
      <c r="G15" s="9">
        <v>3435478.7</v>
      </c>
      <c r="H15" s="9">
        <f t="shared" si="1"/>
        <v>4445932.3</v>
      </c>
    </row>
    <row r="16" spans="1:8" x14ac:dyDescent="0.25">
      <c r="A16" s="7"/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1"/>
        <v>0</v>
      </c>
    </row>
    <row r="17" spans="1:8" x14ac:dyDescent="0.25">
      <c r="A17" s="7"/>
      <c r="B17" s="8" t="s">
        <v>22</v>
      </c>
      <c r="C17" s="9">
        <v>2904777</v>
      </c>
      <c r="D17" s="9">
        <v>450001.5</v>
      </c>
      <c r="E17" s="9">
        <v>3354778.5</v>
      </c>
      <c r="F17" s="9">
        <v>1412221.3</v>
      </c>
      <c r="G17" s="9">
        <v>1018985.99</v>
      </c>
      <c r="H17" s="9">
        <f t="shared" si="1"/>
        <v>1942557.2</v>
      </c>
    </row>
    <row r="18" spans="1:8" x14ac:dyDescent="0.25">
      <c r="A18" s="7"/>
      <c r="B18" s="8" t="s">
        <v>23</v>
      </c>
      <c r="C18" s="9">
        <v>129000</v>
      </c>
      <c r="D18" s="9">
        <v>99200</v>
      </c>
      <c r="E18" s="9">
        <v>228200</v>
      </c>
      <c r="F18" s="9">
        <v>116061.56</v>
      </c>
      <c r="G18" s="9">
        <v>116061.56</v>
      </c>
      <c r="H18" s="9">
        <f t="shared" si="1"/>
        <v>112138.44</v>
      </c>
    </row>
    <row r="19" spans="1:8" x14ac:dyDescent="0.25">
      <c r="A19" s="7"/>
      <c r="B19" s="8" t="s">
        <v>24</v>
      </c>
      <c r="C19" s="9">
        <v>19590800</v>
      </c>
      <c r="D19" s="9">
        <v>0</v>
      </c>
      <c r="E19" s="9">
        <v>19590800</v>
      </c>
      <c r="F19" s="9">
        <v>8132442.2599999998</v>
      </c>
      <c r="G19" s="9">
        <v>8132442.2599999998</v>
      </c>
      <c r="H19" s="9">
        <f t="shared" si="1"/>
        <v>11458357.74</v>
      </c>
    </row>
    <row r="20" spans="1:8" x14ac:dyDescent="0.25">
      <c r="A20" s="7"/>
      <c r="B20" s="8" t="s">
        <v>25</v>
      </c>
      <c r="C20" s="9">
        <v>704700</v>
      </c>
      <c r="D20" s="9">
        <v>74873.399999999994</v>
      </c>
      <c r="E20" s="9">
        <v>779573.4</v>
      </c>
      <c r="F20" s="9">
        <v>228019.21</v>
      </c>
      <c r="G20" s="9">
        <v>228019.21</v>
      </c>
      <c r="H20" s="9">
        <f t="shared" si="1"/>
        <v>551554.19000000006</v>
      </c>
    </row>
    <row r="21" spans="1:8" x14ac:dyDescent="0.25">
      <c r="A21" s="7"/>
      <c r="B21" s="8" t="s">
        <v>26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1"/>
        <v>0</v>
      </c>
    </row>
    <row r="22" spans="1:8" x14ac:dyDescent="0.25">
      <c r="A22" s="7"/>
      <c r="B22" s="8" t="s">
        <v>27</v>
      </c>
      <c r="C22" s="9">
        <v>7253080</v>
      </c>
      <c r="D22" s="9">
        <v>682921</v>
      </c>
      <c r="E22" s="9">
        <v>7936001</v>
      </c>
      <c r="F22" s="9">
        <v>2272326.0699999998</v>
      </c>
      <c r="G22" s="9">
        <v>2262743.66</v>
      </c>
      <c r="H22" s="9">
        <f t="shared" si="1"/>
        <v>5663674.9299999997</v>
      </c>
    </row>
    <row r="23" spans="1:8" s="24" customFormat="1" x14ac:dyDescent="0.25">
      <c r="A23" s="21" t="s">
        <v>28</v>
      </c>
      <c r="B23" s="22"/>
      <c r="C23" s="23">
        <f>357700+212379097</f>
        <v>212736797</v>
      </c>
      <c r="D23" s="23">
        <v>-2981934.48</v>
      </c>
      <c r="E23" s="23">
        <f>357700+209397162.52</f>
        <v>209754862.52000001</v>
      </c>
      <c r="F23" s="23">
        <f>157835.91+60626092.36</f>
        <v>60783928.269999996</v>
      </c>
      <c r="G23" s="23">
        <f>157835.91+60027009.12</f>
        <v>60184845.029999994</v>
      </c>
      <c r="H23" s="23">
        <f>E23-F23</f>
        <v>148970934.25</v>
      </c>
    </row>
    <row r="24" spans="1:8" x14ac:dyDescent="0.25">
      <c r="A24" s="7"/>
      <c r="B24" s="8" t="s">
        <v>29</v>
      </c>
      <c r="C24" s="9">
        <v>37308151</v>
      </c>
      <c r="D24" s="9">
        <v>-340000</v>
      </c>
      <c r="E24" s="9">
        <v>36968151</v>
      </c>
      <c r="F24" s="9">
        <v>12842500.49</v>
      </c>
      <c r="G24" s="9">
        <v>12831450.619999999</v>
      </c>
      <c r="H24" s="9">
        <f t="shared" si="1"/>
        <v>24125650.509999998</v>
      </c>
    </row>
    <row r="25" spans="1:8" x14ac:dyDescent="0.25">
      <c r="A25" s="7"/>
      <c r="B25" s="8" t="s">
        <v>30</v>
      </c>
      <c r="C25" s="9">
        <v>16917575</v>
      </c>
      <c r="D25" s="9">
        <v>-311900</v>
      </c>
      <c r="E25" s="9">
        <v>16605675</v>
      </c>
      <c r="F25" s="9">
        <v>5206779.8099999996</v>
      </c>
      <c r="G25" s="9">
        <v>5151658.9000000004</v>
      </c>
      <c r="H25" s="9">
        <f t="shared" si="1"/>
        <v>11398895.190000001</v>
      </c>
    </row>
    <row r="26" spans="1:8" x14ac:dyDescent="0.25">
      <c r="A26" s="7"/>
      <c r="B26" s="8" t="s">
        <v>31</v>
      </c>
      <c r="C26" s="9">
        <v>43332588</v>
      </c>
      <c r="D26" s="9">
        <v>608742.57999999996</v>
      </c>
      <c r="E26" s="9">
        <v>43941330.579999998</v>
      </c>
      <c r="F26" s="9">
        <v>14625843.49</v>
      </c>
      <c r="G26" s="9">
        <v>14625843.49</v>
      </c>
      <c r="H26" s="9">
        <f t="shared" si="1"/>
        <v>29315487.089999996</v>
      </c>
    </row>
    <row r="27" spans="1:8" s="24" customFormat="1" x14ac:dyDescent="0.25">
      <c r="A27" s="26"/>
      <c r="B27" s="27" t="s">
        <v>32</v>
      </c>
      <c r="C27" s="9">
        <f>317900+3990000</f>
        <v>4307900</v>
      </c>
      <c r="D27" s="9">
        <v>-83000</v>
      </c>
      <c r="E27" s="9">
        <f>317900+3907000</f>
        <v>4224900</v>
      </c>
      <c r="F27" s="9">
        <f>147835.91+192426.27</f>
        <v>340262.18</v>
      </c>
      <c r="G27" s="9">
        <f>147835.91+192426.27</f>
        <v>340262.18</v>
      </c>
      <c r="H27" s="9">
        <f>E27-F27</f>
        <v>3884637.82</v>
      </c>
    </row>
    <row r="28" spans="1:8" x14ac:dyDescent="0.25">
      <c r="A28" s="7"/>
      <c r="B28" s="8" t="s">
        <v>33</v>
      </c>
      <c r="C28" s="9">
        <v>63570192</v>
      </c>
      <c r="D28" s="9">
        <v>-2837977.06</v>
      </c>
      <c r="E28" s="9">
        <v>60732214.939999998</v>
      </c>
      <c r="F28" s="9">
        <v>13144244.310000001</v>
      </c>
      <c r="G28" s="9">
        <v>12750531.85</v>
      </c>
      <c r="H28" s="9">
        <f t="shared" ref="H28:H31" si="3">E28-F28</f>
        <v>47587970.629999995</v>
      </c>
    </row>
    <row r="29" spans="1:8" x14ac:dyDescent="0.25">
      <c r="A29" s="7"/>
      <c r="B29" s="8" t="s">
        <v>34</v>
      </c>
      <c r="C29" s="9">
        <v>11280900</v>
      </c>
      <c r="D29" s="9">
        <v>0</v>
      </c>
      <c r="E29" s="9">
        <v>11280900</v>
      </c>
      <c r="F29" s="9">
        <v>2603538.2599999998</v>
      </c>
      <c r="G29" s="9">
        <v>2464338.2599999998</v>
      </c>
      <c r="H29" s="9">
        <f t="shared" si="3"/>
        <v>8677361.7400000002</v>
      </c>
    </row>
    <row r="30" spans="1:8" x14ac:dyDescent="0.25">
      <c r="A30" s="7"/>
      <c r="B30" s="8" t="s">
        <v>35</v>
      </c>
      <c r="C30" s="9">
        <v>4699210</v>
      </c>
      <c r="D30" s="9">
        <v>-232000</v>
      </c>
      <c r="E30" s="9">
        <v>4467210</v>
      </c>
      <c r="F30" s="9">
        <v>559201.37</v>
      </c>
      <c r="G30" s="9">
        <v>559201.37</v>
      </c>
      <c r="H30" s="9">
        <f t="shared" si="3"/>
        <v>3908008.63</v>
      </c>
    </row>
    <row r="31" spans="1:8" x14ac:dyDescent="0.25">
      <c r="A31" s="7"/>
      <c r="B31" s="8" t="s">
        <v>36</v>
      </c>
      <c r="C31" s="9">
        <v>6104000</v>
      </c>
      <c r="D31" s="9">
        <v>126500</v>
      </c>
      <c r="E31" s="9">
        <v>6230500</v>
      </c>
      <c r="F31" s="9">
        <v>2231364.6</v>
      </c>
      <c r="G31" s="9">
        <v>2231364.6</v>
      </c>
      <c r="H31" s="9">
        <f t="shared" si="3"/>
        <v>3999135.4</v>
      </c>
    </row>
    <row r="32" spans="1:8" s="24" customFormat="1" x14ac:dyDescent="0.25">
      <c r="A32" s="26"/>
      <c r="B32" s="27" t="s">
        <v>37</v>
      </c>
      <c r="C32" s="9">
        <f>39800+25176481</f>
        <v>25216281</v>
      </c>
      <c r="D32" s="9">
        <v>87700</v>
      </c>
      <c r="E32" s="9">
        <f>39800+25264181</f>
        <v>25303981</v>
      </c>
      <c r="F32" s="9">
        <f>10000+9220193.76</f>
        <v>9230193.7599999998</v>
      </c>
      <c r="G32" s="9">
        <f>10000+9220193.76</f>
        <v>9230193.7599999998</v>
      </c>
      <c r="H32" s="9">
        <f>E32-F32</f>
        <v>16073787.24</v>
      </c>
    </row>
    <row r="33" spans="1:8" x14ac:dyDescent="0.25">
      <c r="A33" s="4" t="s">
        <v>38</v>
      </c>
      <c r="B33" s="5"/>
      <c r="C33" s="10">
        <f>+C34+C35+C36+C37+C38+C39+C40+C41+C42</f>
        <v>7077740</v>
      </c>
      <c r="D33" s="10">
        <f t="shared" ref="D33:G33" si="4">+D34+D35+D36+D37+D38+D39+D40+D41+D42</f>
        <v>222021.26</v>
      </c>
      <c r="E33" s="10">
        <f t="shared" si="4"/>
        <v>7299761.2599999998</v>
      </c>
      <c r="F33" s="10">
        <f t="shared" si="4"/>
        <v>2945506.98</v>
      </c>
      <c r="G33" s="10">
        <f t="shared" si="4"/>
        <v>2945506.98</v>
      </c>
      <c r="H33" s="23">
        <f>E33-F33</f>
        <v>4354254.2799999993</v>
      </c>
    </row>
    <row r="34" spans="1:8" x14ac:dyDescent="0.25">
      <c r="A34" s="7"/>
      <c r="B34" s="8" t="s">
        <v>39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ref="H34:H76" si="5">E34-F34</f>
        <v>0</v>
      </c>
    </row>
    <row r="35" spans="1:8" x14ac:dyDescent="0.25">
      <c r="A35" s="7"/>
      <c r="B35" s="8" t="s">
        <v>40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5"/>
        <v>0</v>
      </c>
    </row>
    <row r="36" spans="1:8" x14ac:dyDescent="0.25">
      <c r="A36" s="7"/>
      <c r="B36" s="8" t="s">
        <v>41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5"/>
        <v>0</v>
      </c>
    </row>
    <row r="37" spans="1:8" x14ac:dyDescent="0.25">
      <c r="A37" s="7"/>
      <c r="B37" s="8" t="s">
        <v>42</v>
      </c>
      <c r="C37" s="9">
        <v>300000</v>
      </c>
      <c r="D37" s="9">
        <v>222021.26</v>
      </c>
      <c r="E37" s="9">
        <v>522021.26</v>
      </c>
      <c r="F37" s="9">
        <v>267420.94</v>
      </c>
      <c r="G37" s="9">
        <v>267420.94</v>
      </c>
      <c r="H37" s="9">
        <f t="shared" si="5"/>
        <v>254600.32000000001</v>
      </c>
    </row>
    <row r="38" spans="1:8" x14ac:dyDescent="0.25">
      <c r="A38" s="7"/>
      <c r="B38" s="8" t="s">
        <v>43</v>
      </c>
      <c r="C38" s="9">
        <v>6777740</v>
      </c>
      <c r="D38" s="9">
        <v>0</v>
      </c>
      <c r="E38" s="9">
        <v>6777740</v>
      </c>
      <c r="F38" s="9">
        <v>2678086.04</v>
      </c>
      <c r="G38" s="9">
        <v>2678086.04</v>
      </c>
      <c r="H38" s="9">
        <f t="shared" si="5"/>
        <v>4099653.96</v>
      </c>
    </row>
    <row r="39" spans="1:8" x14ac:dyDescent="0.25">
      <c r="A39" s="7"/>
      <c r="B39" s="8" t="s">
        <v>44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5"/>
        <v>0</v>
      </c>
    </row>
    <row r="40" spans="1:8" x14ac:dyDescent="0.25">
      <c r="A40" s="7"/>
      <c r="B40" s="8" t="s">
        <v>45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5"/>
        <v>0</v>
      </c>
    </row>
    <row r="41" spans="1:8" x14ac:dyDescent="0.25">
      <c r="A41" s="7"/>
      <c r="B41" s="8" t="s">
        <v>46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5"/>
        <v>0</v>
      </c>
    </row>
    <row r="42" spans="1:8" x14ac:dyDescent="0.25">
      <c r="A42" s="7"/>
      <c r="B42" s="8" t="s">
        <v>47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5"/>
        <v>0</v>
      </c>
    </row>
    <row r="43" spans="1:8" x14ac:dyDescent="0.25">
      <c r="A43" s="4" t="s">
        <v>48</v>
      </c>
      <c r="B43" s="5"/>
      <c r="C43" s="10">
        <f>+C44+C45+C46+C47+C48+C49+C50+C51+C52</f>
        <v>23066580</v>
      </c>
      <c r="D43" s="10">
        <f t="shared" ref="D43:G43" si="6">+D44+D45+D46+D47+D48+D49+D50+D51+D52</f>
        <v>36138802.039999999</v>
      </c>
      <c r="E43" s="10">
        <f t="shared" si="6"/>
        <v>59205382.039999999</v>
      </c>
      <c r="F43" s="10">
        <f t="shared" si="6"/>
        <v>29480507.780000005</v>
      </c>
      <c r="G43" s="10">
        <f t="shared" si="6"/>
        <v>29286838.109999999</v>
      </c>
      <c r="H43" s="23">
        <f>E43-F43</f>
        <v>29724874.259999994</v>
      </c>
    </row>
    <row r="44" spans="1:8" x14ac:dyDescent="0.25">
      <c r="A44" s="7"/>
      <c r="B44" s="8" t="s">
        <v>49</v>
      </c>
      <c r="C44" s="9">
        <v>13727000</v>
      </c>
      <c r="D44" s="9">
        <v>23794412.719999999</v>
      </c>
      <c r="E44" s="9">
        <v>37521412.719999999</v>
      </c>
      <c r="F44" s="9">
        <v>17814489.530000001</v>
      </c>
      <c r="G44" s="9">
        <v>17747618.379999999</v>
      </c>
      <c r="H44" s="9">
        <f t="shared" si="5"/>
        <v>19706923.189999998</v>
      </c>
    </row>
    <row r="45" spans="1:8" x14ac:dyDescent="0.25">
      <c r="A45" s="7"/>
      <c r="B45" s="8" t="s">
        <v>50</v>
      </c>
      <c r="C45" s="9">
        <v>100000</v>
      </c>
      <c r="D45" s="9">
        <v>0</v>
      </c>
      <c r="E45" s="9">
        <v>100000</v>
      </c>
      <c r="F45" s="9">
        <v>0</v>
      </c>
      <c r="G45" s="9">
        <v>0</v>
      </c>
      <c r="H45" s="9">
        <f t="shared" si="5"/>
        <v>100000</v>
      </c>
    </row>
    <row r="46" spans="1:8" x14ac:dyDescent="0.25">
      <c r="A46" s="7"/>
      <c r="B46" s="8" t="s">
        <v>51</v>
      </c>
      <c r="C46" s="9">
        <v>50000</v>
      </c>
      <c r="D46" s="9">
        <v>150000</v>
      </c>
      <c r="E46" s="9">
        <v>200000</v>
      </c>
      <c r="F46" s="9">
        <v>180530</v>
      </c>
      <c r="G46" s="9">
        <v>180530</v>
      </c>
      <c r="H46" s="9">
        <f t="shared" si="5"/>
        <v>19470</v>
      </c>
    </row>
    <row r="47" spans="1:8" x14ac:dyDescent="0.25">
      <c r="A47" s="7"/>
      <c r="B47" s="8" t="s">
        <v>52</v>
      </c>
      <c r="C47" s="9">
        <v>0</v>
      </c>
      <c r="D47" s="9">
        <v>10540820</v>
      </c>
      <c r="E47" s="9">
        <v>10540820</v>
      </c>
      <c r="F47" s="9">
        <v>9753054.2400000002</v>
      </c>
      <c r="G47" s="9">
        <v>9753054.2400000002</v>
      </c>
      <c r="H47" s="9">
        <f t="shared" si="5"/>
        <v>787765.75999999978</v>
      </c>
    </row>
    <row r="48" spans="1:8" x14ac:dyDescent="0.25">
      <c r="A48" s="7"/>
      <c r="B48" s="8" t="s">
        <v>53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f t="shared" si="5"/>
        <v>0</v>
      </c>
    </row>
    <row r="49" spans="1:8" x14ac:dyDescent="0.25">
      <c r="A49" s="7"/>
      <c r="B49" s="8" t="s">
        <v>54</v>
      </c>
      <c r="C49" s="9">
        <v>465500</v>
      </c>
      <c r="D49" s="9">
        <v>197881.5</v>
      </c>
      <c r="E49" s="9">
        <v>663381.5</v>
      </c>
      <c r="F49" s="9">
        <v>335134.8</v>
      </c>
      <c r="G49" s="9">
        <v>249006.1</v>
      </c>
      <c r="H49" s="9">
        <f t="shared" si="5"/>
        <v>328246.7</v>
      </c>
    </row>
    <row r="50" spans="1:8" x14ac:dyDescent="0.25">
      <c r="A50" s="7"/>
      <c r="B50" s="8" t="s">
        <v>55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f t="shared" si="5"/>
        <v>0</v>
      </c>
    </row>
    <row r="51" spans="1:8" x14ac:dyDescent="0.25">
      <c r="A51" s="7"/>
      <c r="B51" s="8" t="s">
        <v>56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f t="shared" si="5"/>
        <v>0</v>
      </c>
    </row>
    <row r="52" spans="1:8" x14ac:dyDescent="0.25">
      <c r="A52" s="7"/>
      <c r="B52" s="8" t="s">
        <v>57</v>
      </c>
      <c r="C52" s="9">
        <v>8724080</v>
      </c>
      <c r="D52" s="9">
        <v>1455687.82</v>
      </c>
      <c r="E52" s="9">
        <v>10179767.82</v>
      </c>
      <c r="F52" s="9">
        <v>1397299.21</v>
      </c>
      <c r="G52" s="9">
        <v>1356629.39</v>
      </c>
      <c r="H52" s="9">
        <f t="shared" si="5"/>
        <v>8782468.6099999994</v>
      </c>
    </row>
    <row r="53" spans="1:8" x14ac:dyDescent="0.25">
      <c r="A53" s="4" t="s">
        <v>58</v>
      </c>
      <c r="B53" s="5"/>
      <c r="C53" s="10">
        <f>+C54+C55+C56</f>
        <v>500000</v>
      </c>
      <c r="D53" s="10">
        <f t="shared" ref="D53:G53" si="7">+D54+D55+D56</f>
        <v>201117972.03</v>
      </c>
      <c r="E53" s="10">
        <f t="shared" si="7"/>
        <v>201617972.03</v>
      </c>
      <c r="F53" s="10">
        <f t="shared" si="7"/>
        <v>32712099.260000002</v>
      </c>
      <c r="G53" s="10">
        <f t="shared" si="7"/>
        <v>31400005.940000001</v>
      </c>
      <c r="H53" s="23">
        <f>E53-F53</f>
        <v>168905872.77000001</v>
      </c>
    </row>
    <row r="54" spans="1:8" x14ac:dyDescent="0.25">
      <c r="A54" s="7"/>
      <c r="B54" s="8" t="s">
        <v>59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25">
        <f t="shared" si="5"/>
        <v>0</v>
      </c>
    </row>
    <row r="55" spans="1:8" x14ac:dyDescent="0.25">
      <c r="A55" s="7"/>
      <c r="B55" s="8" t="s">
        <v>60</v>
      </c>
      <c r="C55" s="9">
        <v>500000</v>
      </c>
      <c r="D55" s="9">
        <v>201117972.03</v>
      </c>
      <c r="E55" s="9">
        <v>201617972.03</v>
      </c>
      <c r="F55" s="9">
        <v>32712099.260000002</v>
      </c>
      <c r="G55" s="9">
        <v>31400005.940000001</v>
      </c>
      <c r="H55" s="25">
        <f t="shared" si="5"/>
        <v>168905872.77000001</v>
      </c>
    </row>
    <row r="56" spans="1:8" x14ac:dyDescent="0.25">
      <c r="A56" s="7"/>
      <c r="B56" s="8" t="s">
        <v>61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f t="shared" si="5"/>
        <v>0</v>
      </c>
    </row>
    <row r="57" spans="1:8" s="24" customFormat="1" x14ac:dyDescent="0.25">
      <c r="A57" s="21" t="s">
        <v>62</v>
      </c>
      <c r="B57" s="22"/>
      <c r="C57" s="23">
        <f>19642300+12800000</f>
        <v>32442300</v>
      </c>
      <c r="D57" s="23">
        <f>6695916.26+25567487.71</f>
        <v>32263403.969999999</v>
      </c>
      <c r="E57" s="23">
        <f>26338216.26+38367487.71</f>
        <v>64705703.969999999</v>
      </c>
      <c r="F57" s="23">
        <v>0</v>
      </c>
      <c r="G57" s="23">
        <v>0</v>
      </c>
      <c r="H57" s="23">
        <f>E57-F57</f>
        <v>64705703.969999999</v>
      </c>
    </row>
    <row r="58" spans="1:8" x14ac:dyDescent="0.25">
      <c r="A58" s="7"/>
      <c r="B58" s="8" t="s">
        <v>63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f t="shared" si="5"/>
        <v>0</v>
      </c>
    </row>
    <row r="59" spans="1:8" x14ac:dyDescent="0.25">
      <c r="A59" s="7"/>
      <c r="B59" s="8" t="s">
        <v>64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f t="shared" si="5"/>
        <v>0</v>
      </c>
    </row>
    <row r="60" spans="1:8" x14ac:dyDescent="0.25">
      <c r="A60" s="7"/>
      <c r="B60" s="8" t="s">
        <v>65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f t="shared" si="5"/>
        <v>0</v>
      </c>
    </row>
    <row r="61" spans="1:8" x14ac:dyDescent="0.25">
      <c r="A61" s="7"/>
      <c r="B61" s="8" t="s">
        <v>66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f t="shared" si="5"/>
        <v>0</v>
      </c>
    </row>
    <row r="62" spans="1:8" x14ac:dyDescent="0.25">
      <c r="A62" s="7"/>
      <c r="B62" s="8" t="s">
        <v>67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f t="shared" si="5"/>
        <v>0</v>
      </c>
    </row>
    <row r="63" spans="1:8" x14ac:dyDescent="0.25">
      <c r="A63" s="7"/>
      <c r="B63" s="8" t="s">
        <v>68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f t="shared" si="5"/>
        <v>0</v>
      </c>
    </row>
    <row r="64" spans="1:8" s="24" customFormat="1" x14ac:dyDescent="0.25">
      <c r="A64" s="26"/>
      <c r="B64" s="27" t="s">
        <v>69</v>
      </c>
      <c r="C64" s="25">
        <f>19642300+12800000</f>
        <v>32442300</v>
      </c>
      <c r="D64" s="25">
        <f>6695916.26+25567487.71</f>
        <v>32263403.969999999</v>
      </c>
      <c r="E64" s="25">
        <f>26338216.26+38367487.71</f>
        <v>64705703.969999999</v>
      </c>
      <c r="F64" s="25">
        <v>0</v>
      </c>
      <c r="G64" s="25">
        <v>0</v>
      </c>
      <c r="H64" s="9">
        <f>E64-F64</f>
        <v>64705703.969999999</v>
      </c>
    </row>
    <row r="65" spans="1:8" x14ac:dyDescent="0.25">
      <c r="A65" s="4" t="s">
        <v>70</v>
      </c>
      <c r="B65" s="5"/>
      <c r="C65" s="10">
        <f>+C66+C67+C68+C69+C70+C71+C72</f>
        <v>0</v>
      </c>
      <c r="D65" s="10">
        <f t="shared" ref="D65:G65" si="8">+D66+D67+D68+D69+D70+D71+D72</f>
        <v>0</v>
      </c>
      <c r="E65" s="10">
        <f t="shared" si="8"/>
        <v>0</v>
      </c>
      <c r="F65" s="10">
        <f t="shared" si="8"/>
        <v>0</v>
      </c>
      <c r="G65" s="10">
        <f t="shared" si="8"/>
        <v>0</v>
      </c>
      <c r="H65" s="23">
        <f>E65-F65</f>
        <v>0</v>
      </c>
    </row>
    <row r="66" spans="1:8" x14ac:dyDescent="0.25">
      <c r="A66" s="7"/>
      <c r="B66" s="8" t="s">
        <v>71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f t="shared" si="5"/>
        <v>0</v>
      </c>
    </row>
    <row r="67" spans="1:8" x14ac:dyDescent="0.25">
      <c r="A67" s="7"/>
      <c r="B67" s="8" t="s">
        <v>72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f t="shared" si="5"/>
        <v>0</v>
      </c>
    </row>
    <row r="68" spans="1:8" x14ac:dyDescent="0.25">
      <c r="A68" s="7"/>
      <c r="B68" s="8" t="s">
        <v>73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f t="shared" si="5"/>
        <v>0</v>
      </c>
    </row>
    <row r="69" spans="1:8" x14ac:dyDescent="0.25">
      <c r="A69" s="4" t="s">
        <v>74</v>
      </c>
      <c r="B69" s="5"/>
      <c r="C69" s="10">
        <f>+C70+C71+C72+C73+C74+C75+C76</f>
        <v>0</v>
      </c>
      <c r="D69" s="10">
        <f t="shared" ref="D69:G69" si="9">+D70+D71+D72+D73+D74+D75+D76</f>
        <v>0</v>
      </c>
      <c r="E69" s="10">
        <f t="shared" si="9"/>
        <v>0</v>
      </c>
      <c r="F69" s="10">
        <f t="shared" si="9"/>
        <v>0</v>
      </c>
      <c r="G69" s="10">
        <f t="shared" si="9"/>
        <v>0</v>
      </c>
      <c r="H69" s="23">
        <f>E69-F69</f>
        <v>0</v>
      </c>
    </row>
    <row r="70" spans="1:8" x14ac:dyDescent="0.25">
      <c r="A70" s="7"/>
      <c r="B70" s="8" t="s">
        <v>75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f t="shared" si="5"/>
        <v>0</v>
      </c>
    </row>
    <row r="71" spans="1:8" x14ac:dyDescent="0.25">
      <c r="A71" s="7"/>
      <c r="B71" s="8" t="s">
        <v>76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f t="shared" si="5"/>
        <v>0</v>
      </c>
    </row>
    <row r="72" spans="1:8" x14ac:dyDescent="0.25">
      <c r="A72" s="7"/>
      <c r="B72" s="8" t="s">
        <v>77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f t="shared" si="5"/>
        <v>0</v>
      </c>
    </row>
    <row r="73" spans="1:8" x14ac:dyDescent="0.25">
      <c r="A73" s="7"/>
      <c r="B73" s="8" t="s">
        <v>78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f t="shared" si="5"/>
        <v>0</v>
      </c>
    </row>
    <row r="74" spans="1:8" x14ac:dyDescent="0.25">
      <c r="A74" s="7"/>
      <c r="B74" s="8" t="s">
        <v>79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f t="shared" si="5"/>
        <v>0</v>
      </c>
    </row>
    <row r="75" spans="1:8" x14ac:dyDescent="0.25">
      <c r="A75" s="7"/>
      <c r="B75" s="8" t="s">
        <v>80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f t="shared" si="5"/>
        <v>0</v>
      </c>
    </row>
    <row r="76" spans="1:8" x14ac:dyDescent="0.25">
      <c r="A76" s="11"/>
      <c r="B76" s="12" t="s">
        <v>81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f t="shared" si="5"/>
        <v>0</v>
      </c>
    </row>
    <row r="77" spans="1:8" x14ac:dyDescent="0.25">
      <c r="A77" s="14"/>
      <c r="B77" s="15" t="s">
        <v>82</v>
      </c>
      <c r="C77" s="16">
        <f>C5+C13+C23+C33+C43+C53+C57+C65+C69</f>
        <v>1700775711</v>
      </c>
      <c r="D77" s="16">
        <f t="shared" ref="D77:G77" si="10">D5+D13+D23+D33+D43+D53+D57+D65+D69</f>
        <v>267829039.91</v>
      </c>
      <c r="E77" s="16">
        <f t="shared" si="10"/>
        <v>1968604750.9100001</v>
      </c>
      <c r="F77" s="16">
        <f t="shared" si="10"/>
        <v>692182418.88999987</v>
      </c>
      <c r="G77" s="16">
        <f t="shared" si="10"/>
        <v>688827719.32999992</v>
      </c>
      <c r="H77" s="16">
        <f>H5+H13+H23+H33+H43+H53+H57+H65+H69</f>
        <v>1276422332.0200002</v>
      </c>
    </row>
    <row r="78" spans="1:8" x14ac:dyDescent="0.25">
      <c r="A78" s="17" t="s">
        <v>83</v>
      </c>
      <c r="B78" s="18"/>
      <c r="C78" s="18"/>
      <c r="D78" s="18"/>
      <c r="E78" s="18"/>
      <c r="F78" s="18"/>
      <c r="G78" s="18"/>
      <c r="H78" s="18"/>
    </row>
    <row r="79" spans="1:8" x14ac:dyDescent="0.25">
      <c r="A79" s="18" t="s">
        <v>84</v>
      </c>
      <c r="B79" s="18"/>
      <c r="C79" s="18"/>
      <c r="D79" s="18"/>
      <c r="E79" s="18"/>
      <c r="F79" s="18"/>
      <c r="G79" s="18"/>
      <c r="H79" s="18"/>
    </row>
    <row r="80" spans="1:8" ht="5.25" customHeight="1" x14ac:dyDescent="0.25">
      <c r="A80" s="18"/>
      <c r="B80" s="18"/>
      <c r="C80" s="18"/>
      <c r="D80" s="18"/>
      <c r="E80" s="18"/>
      <c r="F80" s="18"/>
      <c r="G80" s="18"/>
      <c r="H80" s="18"/>
    </row>
    <row r="81" spans="1:8" x14ac:dyDescent="0.25">
      <c r="A81" s="18"/>
      <c r="B81" s="18"/>
      <c r="C81" s="18"/>
      <c r="D81" s="18"/>
      <c r="E81" s="18"/>
      <c r="F81" s="18"/>
      <c r="G81" s="18"/>
      <c r="H81" s="18"/>
    </row>
    <row r="82" spans="1:8" x14ac:dyDescent="0.25">
      <c r="A82" s="18"/>
      <c r="B82" s="18"/>
      <c r="C82" s="18"/>
      <c r="D82" s="18"/>
      <c r="E82" s="18"/>
      <c r="F82" s="18"/>
      <c r="G82" s="18"/>
      <c r="H82" s="18"/>
    </row>
    <row r="83" spans="1:8" x14ac:dyDescent="0.25">
      <c r="A83" s="18"/>
      <c r="B83" s="18"/>
      <c r="C83" s="18"/>
      <c r="D83" s="18"/>
      <c r="E83" s="18"/>
      <c r="F83" s="18"/>
      <c r="G83" s="18"/>
      <c r="H83" s="18"/>
    </row>
    <row r="84" spans="1:8" x14ac:dyDescent="0.25">
      <c r="A84" s="18"/>
      <c r="B84" s="18"/>
      <c r="C84" s="18"/>
      <c r="D84" s="18"/>
      <c r="E84" s="18"/>
      <c r="F84" s="19"/>
      <c r="G84" s="18"/>
      <c r="H84" s="18"/>
    </row>
    <row r="85" spans="1:8" x14ac:dyDescent="0.25">
      <c r="A85" s="18"/>
      <c r="B85" s="18"/>
      <c r="C85" s="18"/>
      <c r="D85" s="18"/>
      <c r="E85" s="18"/>
      <c r="F85" s="20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</sheetData>
  <sheetProtection password="C661" sheet="1" objects="1" scenarios="1"/>
  <protectedRanges>
    <protectedRange sqref="C3:G3" name="Rango1_2"/>
  </protectedRanges>
  <mergeCells count="4">
    <mergeCell ref="A1:H1"/>
    <mergeCell ref="A2:B4"/>
    <mergeCell ref="C2:G2"/>
    <mergeCell ref="H2:H3"/>
  </mergeCells>
  <pageMargins left="0.9055118110236221" right="0.70866141732283472" top="0.55118110236220474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Poder Judicial del Estado de Guanajuato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ECN. Contreras Nieto</dc:creator>
  <cp:lastModifiedBy>Eduardo ECN. Contreras Nieto</cp:lastModifiedBy>
  <cp:lastPrinted>2018-07-10T16:38:05Z</cp:lastPrinted>
  <dcterms:created xsi:type="dcterms:W3CDTF">2018-07-04T17:37:46Z</dcterms:created>
  <dcterms:modified xsi:type="dcterms:W3CDTF">2018-07-10T19:14:57Z</dcterms:modified>
</cp:coreProperties>
</file>