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8\JUNIO 2018 ESTADOS FINANCIEROS\LDF\"/>
    </mc:Choice>
  </mc:AlternateContent>
  <xr:revisionPtr revIDLastSave="0" documentId="13_ncr:1_{C76403BA-035E-4C5B-A770-B93518C3737E}" xr6:coauthVersionLast="37" xr6:coauthVersionMax="37" xr10:uidLastSave="{00000000-0000-0000-0000-000000000000}"/>
  <bookViews>
    <workbookView xWindow="0" yWindow="0" windowWidth="20490" windowHeight="8940" xr2:uid="{783D41E7-CC8D-4954-83C7-B1BA024F3BD1}"/>
  </bookViews>
  <sheets>
    <sheet name="F6a" sheetId="1" r:id="rId1"/>
    <sheet name="F6b" sheetId="2" r:id="rId2"/>
    <sheet name="F6c" sheetId="3" r:id="rId3"/>
    <sheet name="F6d" sheetId="4" r:id="rId4"/>
    <sheet name="Hoja5" sheetId="5" r:id="rId5"/>
  </sheets>
  <externalReferences>
    <externalReference r:id="rId6"/>
  </externalReferences>
  <definedNames>
    <definedName name="ENTE_PUBLICO_A">'[1]Info General'!$C$7</definedName>
    <definedName name="GASTO_E_FIN_01">F6b!$B$51</definedName>
    <definedName name="GASTO_E_FIN_02">F6b!$C$51</definedName>
    <definedName name="GASTO_E_FIN_03">F6b!$D$51</definedName>
    <definedName name="GASTO_E_FIN_04">F6b!$E$51</definedName>
    <definedName name="GASTO_E_FIN_05">F6b!$F$51</definedName>
    <definedName name="GASTO_E_FIN_06">F6b!$G$51</definedName>
    <definedName name="GASTO_E_T1">F6b!$B$42</definedName>
    <definedName name="GASTO_E_T2">F6b!$C$42</definedName>
    <definedName name="GASTO_E_T3">F6b!$D$42</definedName>
    <definedName name="GASTO_E_T4">F6b!$E$42</definedName>
    <definedName name="GASTO_E_T5">F6b!$F$42</definedName>
    <definedName name="GASTO_E_T6">F6b!$G$42</definedName>
    <definedName name="GASTO_NE_FIN_01">F6b!$B$41</definedName>
    <definedName name="GASTO_NE_FIN_02">F6b!$C$41</definedName>
    <definedName name="GASTO_NE_FIN_03">F6b!$D$41</definedName>
    <definedName name="GASTO_NE_FIN_04">F6b!$E$41</definedName>
    <definedName name="GASTO_NE_FIN_05">F6b!$F$41</definedName>
    <definedName name="GASTO_NE_FIN_06">F6b!$G$41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  <c r="G30" i="4"/>
  <c r="G29" i="4"/>
  <c r="G28" i="4" s="1"/>
  <c r="F28" i="4"/>
  <c r="E28" i="4"/>
  <c r="D28" i="4"/>
  <c r="D21" i="4" s="1"/>
  <c r="D33" i="4" s="1"/>
  <c r="C28" i="4"/>
  <c r="B28" i="4"/>
  <c r="G27" i="4"/>
  <c r="G26" i="4"/>
  <c r="G25" i="4"/>
  <c r="G24" i="4" s="1"/>
  <c r="F24" i="4"/>
  <c r="E24" i="4"/>
  <c r="D24" i="4"/>
  <c r="C24" i="4"/>
  <c r="B24" i="4"/>
  <c r="G23" i="4"/>
  <c r="G22" i="4"/>
  <c r="F21" i="4"/>
  <c r="F33" i="4" s="1"/>
  <c r="E21" i="4"/>
  <c r="E33" i="4" s="1"/>
  <c r="C21" i="4"/>
  <c r="B21" i="4"/>
  <c r="B33" i="4" s="1"/>
  <c r="G19" i="4"/>
  <c r="G18" i="4"/>
  <c r="G17" i="4"/>
  <c r="G16" i="4"/>
  <c r="F16" i="4"/>
  <c r="E16" i="4"/>
  <c r="D16" i="4"/>
  <c r="C16" i="4"/>
  <c r="B16" i="4"/>
  <c r="G15" i="4"/>
  <c r="G14" i="4"/>
  <c r="G13" i="4"/>
  <c r="G12" i="4"/>
  <c r="G9" i="4" s="1"/>
  <c r="G11" i="4"/>
  <c r="G10" i="4"/>
  <c r="F9" i="4"/>
  <c r="E9" i="4"/>
  <c r="D9" i="4"/>
  <c r="C9" i="4"/>
  <c r="C33" i="4" s="1"/>
  <c r="B9" i="4"/>
  <c r="A5" i="4"/>
  <c r="A2" i="4"/>
  <c r="G75" i="3"/>
  <c r="G74" i="3"/>
  <c r="G71" i="3" s="1"/>
  <c r="G73" i="3"/>
  <c r="G72" i="3"/>
  <c r="F71" i="3"/>
  <c r="E71" i="3"/>
  <c r="D71" i="3"/>
  <c r="C71" i="3"/>
  <c r="B71" i="3"/>
  <c r="G70" i="3"/>
  <c r="G69" i="3"/>
  <c r="G68" i="3"/>
  <c r="G67" i="3"/>
  <c r="G66" i="3"/>
  <c r="G65" i="3"/>
  <c r="G64" i="3"/>
  <c r="G63" i="3"/>
  <c r="G62" i="3"/>
  <c r="G61" i="3" s="1"/>
  <c r="F61" i="3"/>
  <c r="E61" i="3"/>
  <c r="E43" i="3" s="1"/>
  <c r="D61" i="3"/>
  <c r="C61" i="3"/>
  <c r="B61" i="3"/>
  <c r="G60" i="3"/>
  <c r="G59" i="3"/>
  <c r="G58" i="3"/>
  <c r="G57" i="3"/>
  <c r="G56" i="3"/>
  <c r="G55" i="3"/>
  <c r="G54" i="3"/>
  <c r="G53" i="3" s="1"/>
  <c r="F53" i="3"/>
  <c r="E53" i="3"/>
  <c r="D53" i="3"/>
  <c r="C53" i="3"/>
  <c r="B53" i="3"/>
  <c r="G52" i="3"/>
  <c r="G51" i="3"/>
  <c r="G50" i="3"/>
  <c r="G49" i="3"/>
  <c r="G48" i="3"/>
  <c r="G47" i="3"/>
  <c r="G46" i="3"/>
  <c r="G45" i="3"/>
  <c r="G44" i="3" s="1"/>
  <c r="G43" i="3" s="1"/>
  <c r="F44" i="3"/>
  <c r="E44" i="3"/>
  <c r="D44" i="3"/>
  <c r="D43" i="3" s="1"/>
  <c r="D77" i="3" s="1"/>
  <c r="C44" i="3"/>
  <c r="B44" i="3"/>
  <c r="F43" i="3"/>
  <c r="C43" i="3"/>
  <c r="C77" i="3" s="1"/>
  <c r="B43" i="3"/>
  <c r="G41" i="3"/>
  <c r="G40" i="3"/>
  <c r="G39" i="3"/>
  <c r="G38" i="3"/>
  <c r="G37" i="3" s="1"/>
  <c r="F37" i="3"/>
  <c r="E37" i="3"/>
  <c r="D37" i="3"/>
  <c r="C37" i="3"/>
  <c r="B37" i="3"/>
  <c r="G36" i="3"/>
  <c r="G35" i="3"/>
  <c r="G34" i="3"/>
  <c r="G33" i="3"/>
  <c r="G32" i="3"/>
  <c r="G31" i="3"/>
  <c r="G27" i="3" s="1"/>
  <c r="G30" i="3"/>
  <c r="G29" i="3"/>
  <c r="G28" i="3"/>
  <c r="F27" i="3"/>
  <c r="E27" i="3"/>
  <c r="D27" i="3"/>
  <c r="C27" i="3"/>
  <c r="C9" i="3" s="1"/>
  <c r="B27" i="3"/>
  <c r="G26" i="3"/>
  <c r="G25" i="3"/>
  <c r="G24" i="3"/>
  <c r="G23" i="3"/>
  <c r="G22" i="3"/>
  <c r="G21" i="3"/>
  <c r="G20" i="3"/>
  <c r="G19" i="3" s="1"/>
  <c r="F19" i="3"/>
  <c r="E19" i="3"/>
  <c r="D19" i="3"/>
  <c r="C19" i="3"/>
  <c r="B19" i="3"/>
  <c r="G18" i="3"/>
  <c r="G17" i="3"/>
  <c r="G16" i="3"/>
  <c r="G15" i="3"/>
  <c r="G14" i="3"/>
  <c r="G13" i="3"/>
  <c r="G12" i="3"/>
  <c r="G11" i="3"/>
  <c r="G10" i="3" s="1"/>
  <c r="F10" i="3"/>
  <c r="F9" i="3" s="1"/>
  <c r="E10" i="3"/>
  <c r="E9" i="3" s="1"/>
  <c r="D10" i="3"/>
  <c r="C10" i="3"/>
  <c r="B10" i="3"/>
  <c r="B9" i="3" s="1"/>
  <c r="D9" i="3"/>
  <c r="A5" i="3"/>
  <c r="A2" i="3"/>
  <c r="E52" i="2"/>
  <c r="G50" i="2"/>
  <c r="G49" i="2"/>
  <c r="G48" i="2"/>
  <c r="G47" i="2"/>
  <c r="G46" i="2"/>
  <c r="G45" i="2"/>
  <c r="G44" i="2"/>
  <c r="G43" i="2"/>
  <c r="G42" i="2"/>
  <c r="F42" i="2"/>
  <c r="E42" i="2"/>
  <c r="D42" i="2"/>
  <c r="C42" i="2"/>
  <c r="B42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 s="1"/>
  <c r="G52" i="2" s="1"/>
  <c r="F9" i="2"/>
  <c r="F52" i="2" s="1"/>
  <c r="E9" i="2"/>
  <c r="D9" i="2"/>
  <c r="D52" i="2" s="1"/>
  <c r="C9" i="2"/>
  <c r="C52" i="2" s="1"/>
  <c r="B9" i="2"/>
  <c r="B52" i="2" s="1"/>
  <c r="A5" i="2"/>
  <c r="A2" i="2"/>
  <c r="G157" i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C84" i="1" s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D93" i="1"/>
  <c r="C93" i="1"/>
  <c r="B93" i="1"/>
  <c r="G92" i="1"/>
  <c r="G91" i="1"/>
  <c r="G90" i="1"/>
  <c r="G89" i="1"/>
  <c r="G88" i="1"/>
  <c r="G87" i="1"/>
  <c r="G86" i="1"/>
  <c r="G85" i="1" s="1"/>
  <c r="F85" i="1"/>
  <c r="F84" i="1" s="1"/>
  <c r="E85" i="1"/>
  <c r="E84" i="1" s="1"/>
  <c r="D85" i="1"/>
  <c r="C85" i="1"/>
  <c r="B85" i="1"/>
  <c r="B84" i="1" s="1"/>
  <c r="D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38" i="1" s="1"/>
  <c r="G41" i="1"/>
  <c r="G40" i="1"/>
  <c r="G39" i="1"/>
  <c r="F38" i="1"/>
  <c r="E38" i="1"/>
  <c r="D38" i="1"/>
  <c r="C38" i="1"/>
  <c r="C9" i="1" s="1"/>
  <c r="C159" i="1" s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C18" i="1"/>
  <c r="B18" i="1"/>
  <c r="G17" i="1"/>
  <c r="G16" i="1"/>
  <c r="G15" i="1"/>
  <c r="G14" i="1"/>
  <c r="G13" i="1"/>
  <c r="G12" i="1"/>
  <c r="G11" i="1"/>
  <c r="G10" i="1" s="1"/>
  <c r="F10" i="1"/>
  <c r="F9" i="1" s="1"/>
  <c r="F159" i="1" s="1"/>
  <c r="E10" i="1"/>
  <c r="E9" i="1" s="1"/>
  <c r="D10" i="1"/>
  <c r="C10" i="1"/>
  <c r="B10" i="1"/>
  <c r="B9" i="1" s="1"/>
  <c r="B159" i="1" s="1"/>
  <c r="D9" i="1"/>
  <c r="D159" i="1" s="1"/>
  <c r="A5" i="1"/>
  <c r="A2" i="1"/>
  <c r="G21" i="4" l="1"/>
  <c r="G33" i="4" s="1"/>
  <c r="B77" i="3"/>
  <c r="G9" i="3"/>
  <c r="G77" i="3" s="1"/>
  <c r="E77" i="3"/>
  <c r="F77" i="3"/>
  <c r="G9" i="1"/>
  <c r="E159" i="1"/>
  <c r="G84" i="1"/>
  <c r="G159" i="1" l="1"/>
</calcChain>
</file>

<file path=xl/sharedStrings.xml><?xml version="1.0" encoding="utf-8"?>
<sst xmlns="http://schemas.openxmlformats.org/spreadsheetml/2006/main" count="331" uniqueCount="192">
  <si>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</si>
  <si>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</si>
  <si>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</si>
  <si>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</si>
  <si>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</si>
  <si>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</si>
  <si>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</si>
  <si>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</si>
  <si>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</si>
  <si>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</si>
  <si>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</si>
  <si>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</si>
  <si>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</si>
  <si>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</si>
  <si>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</si>
  <si>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</si>
  <si>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</si>
  <si>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</si>
  <si>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</si>
  <si>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</si>
  <si>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</si>
  <si>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</si>
  <si>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</si>
  <si>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</si>
  <si>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</si>
  <si>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</si>
  <si>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</si>
  <si>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</si>
  <si>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</si>
  <si>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</si>
  <si>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</si>
  <si>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</si>
  <si>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</si>
  <si>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</si>
  <si>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</si>
  <si>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</si>
  <si>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</si>
  <si>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</si>
  <si>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</si>
  <si>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</si>
  <si>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</si>
  <si>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</si>
  <si>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</si>
  <si>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</si>
  <si>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</si>
  <si>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</si>
  <si>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</si>
  <si>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</si>
  <si>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</si>
  <si>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</si>
  <si>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</si>
  <si>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</si>
  <si>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</si>
  <si>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</si>
  <si>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</si>
  <si>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</si>
  <si>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</si>
  <si>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</si>
  <si>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</si>
  <si>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</si>
  <si>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</si>
  <si>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</si>
  <si>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</si>
  <si>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</si>
  <si>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</si>
  <si>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</si>
  <si>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</si>
  <si>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</si>
  <si>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</si>
  <si>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</si>
  <si>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</si>
  <si>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</si>
  <si>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</si>
  <si>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</si>
  <si>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</si>
  <si>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</si>
  <si>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</si>
  <si>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</si>
  <si>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</si>
  <si>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</si>
  <si>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</si>
  <si>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</si>
  <si>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</si>
  <si>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</si>
  <si>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</si>
  <si>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</si>
  <si>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</si>
  <si>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</si>
  <si>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</si>
  <si>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</si>
  <si>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</si>
  <si>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</si>
  <si>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</si>
  <si>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</si>
  <si>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 xml:space="preserve">       301   PRESIDENCIA</t>
  </si>
  <si>
    <t xml:space="preserve">       302   SECRETARIA GENERAL DEL STJ</t>
  </si>
  <si>
    <t xml:space="preserve">       303   DIRECCION DE ADMINISTRACION</t>
  </si>
  <si>
    <t xml:space="preserve">       304   CONTRALORIA</t>
  </si>
  <si>
    <t xml:space="preserve">       305   DIR. DE OFICIALIAS Y CENTRALES ACTUARIOS</t>
  </si>
  <si>
    <t xml:space="preserve">       306   DIR. SERVICIOS APOYO</t>
  </si>
  <si>
    <t xml:space="preserve">       307   CONSEJO DEL PODER JUDICIAL</t>
  </si>
  <si>
    <t xml:space="preserve">       308   MAGISTRATURA</t>
  </si>
  <si>
    <t xml:space="preserve">       309   JUZGADOS DE PARTIDO</t>
  </si>
  <si>
    <t xml:space="preserve">       310   JUZGADOS MENORES</t>
  </si>
  <si>
    <t xml:space="preserve">       311   CENTRO ESTATAL  DE JUSTICIA ALTERNATIVA</t>
  </si>
  <si>
    <t xml:space="preserve">       312   JUZGADOS DE ORALIDAD PENAL</t>
  </si>
  <si>
    <t xml:space="preserve">       313   JUZGADOS DE ORALIDAD FAMILIAR</t>
  </si>
  <si>
    <t xml:space="preserve">       314   EJECUCION SANCIONES PENALES</t>
  </si>
  <si>
    <t xml:space="preserve">       315   JUZGADOS PARA ADOLESCENTES</t>
  </si>
  <si>
    <t xml:space="preserve">       316   VISITADURIA JUDICIAL</t>
  </si>
  <si>
    <t xml:space="preserve">       317   ESCUELA DE ESTUDIOS E INVESTIGACION</t>
  </si>
  <si>
    <t xml:space="preserve">       318   DIR.TECNOLOGIAS DE INFORMACION Y TELECOMUNICACIONES</t>
  </si>
  <si>
    <t xml:space="preserve">       319   DIR. ARCHIVO GENERAL</t>
  </si>
  <si>
    <t xml:space="preserve">       320   DIR.ASUNTOS JURIDICOS</t>
  </si>
  <si>
    <t xml:space="preserve">       321   COORDINACION DE PLANEACIÓN Y ESTADISTICA</t>
  </si>
  <si>
    <t xml:space="preserve">       322   DIR.SEGURIDAD INSTITUCIONAL</t>
  </si>
  <si>
    <t xml:space="preserve">       323   COORDINACION DE COMUNICACIÓN SOCIAL</t>
  </si>
  <si>
    <t xml:space="preserve">       324   UNIDAD DE ACCESO A LA INFORMACIÓN</t>
  </si>
  <si>
    <t xml:space="preserve">       325   COMITÉ DE IGUALDAD DE GENERO Y DERECHOS HUMANOS</t>
  </si>
  <si>
    <t xml:space="preserve">       326   JUZGADOS ORALIDAD MERCANTIL</t>
  </si>
  <si>
    <t xml:space="preserve">       327   COORDINACION SISTEMA DE GESTION ORAL</t>
  </si>
  <si>
    <t xml:space="preserve">       FAUX  FONDO AUXILIAR</t>
  </si>
  <si>
    <t xml:space="preserve">       PROD  PRODUCTOS</t>
  </si>
  <si>
    <t xml:space="preserve">       REF   REFRENDO COMPROMETIDO</t>
  </si>
  <si>
    <t xml:space="preserve">       REM   REMANENTE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</si>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</sst>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right" vertical="center"/>
      <protection locked="0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2_PJGT_000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122AD-F275-4595-9E90-5C1ED4F5CC4A}">
  <dimension ref="A1:G161"/>
  <sheetViews>
    <sheetView tabSelected="1" topLeftCell="A37" workbookViewId="0">
      <selection activeCell="A169" sqref="A169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PODER JUDICIAL DEL ESTADO DE GUANAJUATO, Gobierno del Estado de Guanajuato (a)</v>
      </c>
      <c r="B2" s="3"/>
      <c r="C2" s="3"/>
      <c r="D2" s="3"/>
      <c r="E2" s="3"/>
      <c r="F2" s="3"/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4" spans="1:7" x14ac:dyDescent="0.25">
      <c r="A4" s="4" t="s">
        <v>2</v>
      </c>
      <c r="B4" s="4"/>
      <c r="C4" s="4"/>
      <c r="D4" s="4"/>
      <c r="E4" s="4"/>
      <c r="F4" s="4"/>
      <c r="G4" s="4"/>
    </row>
    <row r="5" spans="1:7" x14ac:dyDescent="0.25">
      <c r="A5" s="5" t="str">
        <f>TRIMESTRE</f>
        <v>Del 1 de enero al 30 de junio de 2018 (b)</v>
      </c>
      <c r="B5" s="5"/>
      <c r="C5" s="5"/>
      <c r="D5" s="5"/>
      <c r="E5" s="5"/>
      <c r="F5" s="5"/>
      <c r="G5" s="5"/>
    </row>
    <row r="6" spans="1:7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 t="shared" ref="B9:G9" si="0">SUM(B10,B18,B28,B38,B48,B58,B62,B71,B75)</f>
        <v>1700775711</v>
      </c>
      <c r="C9" s="11">
        <f t="shared" si="0"/>
        <v>267829039.91</v>
      </c>
      <c r="D9" s="11">
        <f t="shared" si="0"/>
        <v>1968604750.9100001</v>
      </c>
      <c r="E9" s="11">
        <f t="shared" si="0"/>
        <v>692182418.88999987</v>
      </c>
      <c r="F9" s="11">
        <f t="shared" si="0"/>
        <v>688827719.32999992</v>
      </c>
      <c r="G9" s="11">
        <f t="shared" si="0"/>
        <v>1276422332.02</v>
      </c>
    </row>
    <row r="10" spans="1:7" x14ac:dyDescent="0.25">
      <c r="A10" s="12" t="s">
        <v>13</v>
      </c>
      <c r="B10" s="13">
        <f t="shared" ref="B10:G10" si="1">SUM(B11:B17)</f>
        <v>1352423527</v>
      </c>
      <c r="C10" s="13">
        <f t="shared" si="1"/>
        <v>1568716.0899999999</v>
      </c>
      <c r="D10" s="13">
        <f t="shared" si="1"/>
        <v>1353992243.0900002</v>
      </c>
      <c r="E10" s="13">
        <f t="shared" si="1"/>
        <v>541272523.86999989</v>
      </c>
      <c r="F10" s="13">
        <f t="shared" si="1"/>
        <v>541272523.86999989</v>
      </c>
      <c r="G10" s="13">
        <f t="shared" si="1"/>
        <v>812719719.22000003</v>
      </c>
    </row>
    <row r="11" spans="1:7" x14ac:dyDescent="0.25">
      <c r="A11" s="14" t="s">
        <v>14</v>
      </c>
      <c r="B11" s="15">
        <v>316467965</v>
      </c>
      <c r="C11" s="15">
        <v>262101.29</v>
      </c>
      <c r="D11" s="15">
        <v>316730066.29000002</v>
      </c>
      <c r="E11" s="15">
        <v>154954330.53999999</v>
      </c>
      <c r="F11" s="15">
        <v>154954330.53999999</v>
      </c>
      <c r="G11" s="13">
        <f t="shared" ref="G11:G17" si="2">D11-E11</f>
        <v>161775735.75000003</v>
      </c>
    </row>
    <row r="12" spans="1:7" x14ac:dyDescent="0.25">
      <c r="A12" s="14" t="s">
        <v>15</v>
      </c>
      <c r="B12" s="15">
        <v>28268412</v>
      </c>
      <c r="C12" s="13">
        <v>0</v>
      </c>
      <c r="D12" s="15">
        <v>28268412</v>
      </c>
      <c r="E12" s="15">
        <v>8146471.8899999997</v>
      </c>
      <c r="F12" s="15">
        <v>8146471.8899999997</v>
      </c>
      <c r="G12" s="13">
        <f t="shared" si="2"/>
        <v>20121940.109999999</v>
      </c>
    </row>
    <row r="13" spans="1:7" x14ac:dyDescent="0.25">
      <c r="A13" s="14" t="s">
        <v>16</v>
      </c>
      <c r="B13" s="15">
        <v>445437425</v>
      </c>
      <c r="C13" s="15">
        <v>-621381.9</v>
      </c>
      <c r="D13" s="15">
        <v>444816043.10000002</v>
      </c>
      <c r="E13" s="15">
        <v>142906877.87</v>
      </c>
      <c r="F13" s="15">
        <v>142906877.87</v>
      </c>
      <c r="G13" s="13">
        <f t="shared" si="2"/>
        <v>301909165.23000002</v>
      </c>
    </row>
    <row r="14" spans="1:7" x14ac:dyDescent="0.25">
      <c r="A14" s="14" t="s">
        <v>17</v>
      </c>
      <c r="B14" s="15">
        <v>108052394</v>
      </c>
      <c r="C14" s="15">
        <v>179079.12</v>
      </c>
      <c r="D14" s="15">
        <v>108231473.12</v>
      </c>
      <c r="E14" s="15">
        <v>48081906.649999999</v>
      </c>
      <c r="F14" s="15">
        <v>48081906.649999999</v>
      </c>
      <c r="G14" s="13">
        <f t="shared" si="2"/>
        <v>60149566.470000006</v>
      </c>
    </row>
    <row r="15" spans="1:7" x14ac:dyDescent="0.25">
      <c r="A15" s="14" t="s">
        <v>18</v>
      </c>
      <c r="B15" s="15">
        <v>354410482</v>
      </c>
      <c r="C15" s="15">
        <v>14644798.960000001</v>
      </c>
      <c r="D15" s="15">
        <v>369055280.95999998</v>
      </c>
      <c r="E15" s="15">
        <v>187182936.91999999</v>
      </c>
      <c r="F15" s="15">
        <v>187182936.91999999</v>
      </c>
      <c r="G15" s="13">
        <f t="shared" si="2"/>
        <v>181872344.03999999</v>
      </c>
    </row>
    <row r="16" spans="1:7" x14ac:dyDescent="0.25">
      <c r="A16" s="14" t="s">
        <v>19</v>
      </c>
      <c r="B16" s="15">
        <v>83212705</v>
      </c>
      <c r="C16" s="15">
        <v>-12898244.050000001</v>
      </c>
      <c r="D16" s="15">
        <v>70314460.950000003</v>
      </c>
      <c r="E16" s="13">
        <v>0</v>
      </c>
      <c r="F16" s="13">
        <v>0</v>
      </c>
      <c r="G16" s="13">
        <f t="shared" si="2"/>
        <v>70314460.950000003</v>
      </c>
    </row>
    <row r="17" spans="1:7" x14ac:dyDescent="0.25">
      <c r="A17" s="14" t="s">
        <v>20</v>
      </c>
      <c r="B17" s="15">
        <v>16574144</v>
      </c>
      <c r="C17" s="15">
        <v>2362.67</v>
      </c>
      <c r="D17" s="15">
        <v>16576506.67</v>
      </c>
      <c r="E17" s="13">
        <v>0</v>
      </c>
      <c r="F17" s="13">
        <v>0</v>
      </c>
      <c r="G17" s="13">
        <f t="shared" si="2"/>
        <v>16576506.67</v>
      </c>
    </row>
    <row r="18" spans="1:7" x14ac:dyDescent="0.25">
      <c r="A18" s="12" t="s">
        <v>21</v>
      </c>
      <c r="B18" s="13">
        <f t="shared" ref="B18:G18" si="3">SUM(B19:B27)</f>
        <v>72528767</v>
      </c>
      <c r="C18" s="13">
        <f t="shared" si="3"/>
        <v>-499941</v>
      </c>
      <c r="D18" s="13">
        <f t="shared" si="3"/>
        <v>72028826</v>
      </c>
      <c r="E18" s="13">
        <f t="shared" si="3"/>
        <v>24987852.730000004</v>
      </c>
      <c r="F18" s="13">
        <f t="shared" si="3"/>
        <v>23737999.400000002</v>
      </c>
      <c r="G18" s="13">
        <f t="shared" si="3"/>
        <v>47040973.269999996</v>
      </c>
    </row>
    <row r="19" spans="1:7" x14ac:dyDescent="0.25">
      <c r="A19" s="14" t="s">
        <v>22</v>
      </c>
      <c r="B19" s="15">
        <v>34487335</v>
      </c>
      <c r="C19" s="15">
        <v>-2229272.9</v>
      </c>
      <c r="D19" s="15">
        <v>32258062.100000001</v>
      </c>
      <c r="E19" s="15">
        <v>9391303.6300000008</v>
      </c>
      <c r="F19" s="15">
        <v>8544268.0199999996</v>
      </c>
      <c r="G19" s="13">
        <f>D19-E19</f>
        <v>22866758.469999999</v>
      </c>
    </row>
    <row r="20" spans="1:7" x14ac:dyDescent="0.25">
      <c r="A20" s="14" t="s">
        <v>23</v>
      </c>
      <c r="B20" s="15">
        <v>7459075</v>
      </c>
      <c r="C20" s="15">
        <v>422336</v>
      </c>
      <c r="D20" s="15">
        <v>7881411</v>
      </c>
      <c r="E20" s="15">
        <v>3435478.7</v>
      </c>
      <c r="F20" s="15">
        <v>3435478.7</v>
      </c>
      <c r="G20" s="13">
        <f t="shared" ref="G20:G27" si="4">D20-E20</f>
        <v>4445932.3</v>
      </c>
    </row>
    <row r="21" spans="1:7" x14ac:dyDescent="0.25">
      <c r="A21" s="14" t="s">
        <v>24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f t="shared" si="4"/>
        <v>0</v>
      </c>
    </row>
    <row r="22" spans="1:7" x14ac:dyDescent="0.25">
      <c r="A22" s="14" t="s">
        <v>25</v>
      </c>
      <c r="B22" s="15">
        <v>2904777</v>
      </c>
      <c r="C22" s="15">
        <v>450001.5</v>
      </c>
      <c r="D22" s="15">
        <v>3354778.5</v>
      </c>
      <c r="E22" s="15">
        <v>1412221.3</v>
      </c>
      <c r="F22" s="15">
        <v>1018985.99</v>
      </c>
      <c r="G22" s="13">
        <f t="shared" si="4"/>
        <v>1942557.2</v>
      </c>
    </row>
    <row r="23" spans="1:7" x14ac:dyDescent="0.25">
      <c r="A23" s="14" t="s">
        <v>26</v>
      </c>
      <c r="B23" s="15">
        <v>129000</v>
      </c>
      <c r="C23" s="15">
        <v>99200</v>
      </c>
      <c r="D23" s="15">
        <v>228200</v>
      </c>
      <c r="E23" s="15">
        <v>116061.56</v>
      </c>
      <c r="F23" s="15">
        <v>116061.56</v>
      </c>
      <c r="G23" s="13">
        <f t="shared" si="4"/>
        <v>112138.44</v>
      </c>
    </row>
    <row r="24" spans="1:7" x14ac:dyDescent="0.25">
      <c r="A24" s="14" t="s">
        <v>27</v>
      </c>
      <c r="B24" s="15">
        <v>19590800</v>
      </c>
      <c r="C24" s="13">
        <v>0</v>
      </c>
      <c r="D24" s="15">
        <v>19590800</v>
      </c>
      <c r="E24" s="15">
        <v>8132442.2599999998</v>
      </c>
      <c r="F24" s="15">
        <v>8132442.2599999998</v>
      </c>
      <c r="G24" s="13">
        <f t="shared" si="4"/>
        <v>11458357.74</v>
      </c>
    </row>
    <row r="25" spans="1:7" x14ac:dyDescent="0.25">
      <c r="A25" s="14" t="s">
        <v>28</v>
      </c>
      <c r="B25" s="15">
        <v>704700</v>
      </c>
      <c r="C25" s="15">
        <v>74873.399999999994</v>
      </c>
      <c r="D25" s="15">
        <v>779573.4</v>
      </c>
      <c r="E25" s="15">
        <v>228019.21</v>
      </c>
      <c r="F25" s="15">
        <v>228019.21</v>
      </c>
      <c r="G25" s="13">
        <f t="shared" si="4"/>
        <v>551554.19000000006</v>
      </c>
    </row>
    <row r="26" spans="1:7" x14ac:dyDescent="0.25">
      <c r="A26" s="14" t="s">
        <v>29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f t="shared" si="4"/>
        <v>0</v>
      </c>
    </row>
    <row r="27" spans="1:7" x14ac:dyDescent="0.25">
      <c r="A27" s="14" t="s">
        <v>30</v>
      </c>
      <c r="B27" s="15">
        <v>7253080</v>
      </c>
      <c r="C27" s="15">
        <v>682921</v>
      </c>
      <c r="D27" s="15">
        <v>7936001</v>
      </c>
      <c r="E27" s="15">
        <v>2272326.0699999998</v>
      </c>
      <c r="F27" s="15">
        <v>2262743.66</v>
      </c>
      <c r="G27" s="13">
        <f t="shared" si="4"/>
        <v>5663674.9299999997</v>
      </c>
    </row>
    <row r="28" spans="1:7" x14ac:dyDescent="0.25">
      <c r="A28" s="12" t="s">
        <v>31</v>
      </c>
      <c r="B28" s="13">
        <f t="shared" ref="B28:G28" si="5">SUM(B29:B37)</f>
        <v>212736797</v>
      </c>
      <c r="C28" s="13">
        <f t="shared" si="5"/>
        <v>-2981934.48</v>
      </c>
      <c r="D28" s="13">
        <f t="shared" si="5"/>
        <v>209754862.51999998</v>
      </c>
      <c r="E28" s="13">
        <f t="shared" si="5"/>
        <v>60783928.269999996</v>
      </c>
      <c r="F28" s="13">
        <f t="shared" si="5"/>
        <v>60184845.029999994</v>
      </c>
      <c r="G28" s="13">
        <f t="shared" si="5"/>
        <v>148970934.25</v>
      </c>
    </row>
    <row r="29" spans="1:7" x14ac:dyDescent="0.25">
      <c r="A29" s="14" t="s">
        <v>32</v>
      </c>
      <c r="B29" s="15">
        <v>37308151</v>
      </c>
      <c r="C29" s="15">
        <v>-340000</v>
      </c>
      <c r="D29" s="15">
        <v>36968151</v>
      </c>
      <c r="E29" s="15">
        <v>12842500.49</v>
      </c>
      <c r="F29" s="15">
        <v>12831450.619999999</v>
      </c>
      <c r="G29" s="13">
        <f>D29-E29</f>
        <v>24125650.509999998</v>
      </c>
    </row>
    <row r="30" spans="1:7" x14ac:dyDescent="0.25">
      <c r="A30" s="14" t="s">
        <v>33</v>
      </c>
      <c r="B30" s="15">
        <v>16917575</v>
      </c>
      <c r="C30" s="15">
        <v>-311900</v>
      </c>
      <c r="D30" s="15">
        <v>16605675</v>
      </c>
      <c r="E30" s="15">
        <v>5206779.8099999996</v>
      </c>
      <c r="F30" s="15">
        <v>5151658.9000000004</v>
      </c>
      <c r="G30" s="13">
        <f t="shared" ref="G30:G37" si="6">D30-E30</f>
        <v>11398895.190000001</v>
      </c>
    </row>
    <row r="31" spans="1:7" x14ac:dyDescent="0.25">
      <c r="A31" s="14" t="s">
        <v>34</v>
      </c>
      <c r="B31" s="15">
        <v>43332588</v>
      </c>
      <c r="C31" s="15">
        <v>608742.57999999996</v>
      </c>
      <c r="D31" s="15">
        <v>43941330.579999998</v>
      </c>
      <c r="E31" s="15">
        <v>14625843.49</v>
      </c>
      <c r="F31" s="15">
        <v>14625843.49</v>
      </c>
      <c r="G31" s="13">
        <f t="shared" si="6"/>
        <v>29315487.089999996</v>
      </c>
    </row>
    <row r="32" spans="1:7" x14ac:dyDescent="0.25">
      <c r="A32" s="14" t="s">
        <v>35</v>
      </c>
      <c r="B32" s="15">
        <v>4307900</v>
      </c>
      <c r="C32" s="15">
        <v>-83000</v>
      </c>
      <c r="D32" s="15">
        <v>4224900</v>
      </c>
      <c r="E32" s="15">
        <v>340262.18</v>
      </c>
      <c r="F32" s="15">
        <v>340262.18</v>
      </c>
      <c r="G32" s="13">
        <f t="shared" si="6"/>
        <v>3884637.82</v>
      </c>
    </row>
    <row r="33" spans="1:7" x14ac:dyDescent="0.25">
      <c r="A33" s="14" t="s">
        <v>36</v>
      </c>
      <c r="B33" s="15">
        <v>63570192</v>
      </c>
      <c r="C33" s="15">
        <v>-2837977.06</v>
      </c>
      <c r="D33" s="15">
        <v>60732214.939999998</v>
      </c>
      <c r="E33" s="15">
        <v>13144244.310000001</v>
      </c>
      <c r="F33" s="15">
        <v>12750531.85</v>
      </c>
      <c r="G33" s="13">
        <f t="shared" si="6"/>
        <v>47587970.629999995</v>
      </c>
    </row>
    <row r="34" spans="1:7" x14ac:dyDescent="0.25">
      <c r="A34" s="14" t="s">
        <v>37</v>
      </c>
      <c r="B34" s="15">
        <v>11280900</v>
      </c>
      <c r="C34" s="13">
        <v>0</v>
      </c>
      <c r="D34" s="15">
        <v>11280900</v>
      </c>
      <c r="E34" s="15">
        <v>2603538.2599999998</v>
      </c>
      <c r="F34" s="15">
        <v>2464338.2599999998</v>
      </c>
      <c r="G34" s="13">
        <f t="shared" si="6"/>
        <v>8677361.7400000002</v>
      </c>
    </row>
    <row r="35" spans="1:7" x14ac:dyDescent="0.25">
      <c r="A35" s="14" t="s">
        <v>38</v>
      </c>
      <c r="B35" s="15">
        <v>4699210</v>
      </c>
      <c r="C35" s="15">
        <v>-232000</v>
      </c>
      <c r="D35" s="15">
        <v>4467210</v>
      </c>
      <c r="E35" s="15">
        <v>559201.37</v>
      </c>
      <c r="F35" s="15">
        <v>559201.37</v>
      </c>
      <c r="G35" s="13">
        <f t="shared" si="6"/>
        <v>3908008.63</v>
      </c>
    </row>
    <row r="36" spans="1:7" x14ac:dyDescent="0.25">
      <c r="A36" s="14" t="s">
        <v>39</v>
      </c>
      <c r="B36" s="15">
        <v>6104000</v>
      </c>
      <c r="C36" s="15">
        <v>126500</v>
      </c>
      <c r="D36" s="15">
        <v>6230500</v>
      </c>
      <c r="E36" s="15">
        <v>2231364.6</v>
      </c>
      <c r="F36" s="15">
        <v>2231364.6</v>
      </c>
      <c r="G36" s="13">
        <f t="shared" si="6"/>
        <v>3999135.4</v>
      </c>
    </row>
    <row r="37" spans="1:7" x14ac:dyDescent="0.25">
      <c r="A37" s="14" t="s">
        <v>40</v>
      </c>
      <c r="B37" s="15">
        <v>25216281</v>
      </c>
      <c r="C37" s="15">
        <v>87700</v>
      </c>
      <c r="D37" s="15">
        <v>25303981</v>
      </c>
      <c r="E37" s="15">
        <v>9230193.7599999998</v>
      </c>
      <c r="F37" s="15">
        <v>9230193.7599999998</v>
      </c>
      <c r="G37" s="13">
        <f t="shared" si="6"/>
        <v>16073787.24</v>
      </c>
    </row>
    <row r="38" spans="1:7" x14ac:dyDescent="0.25">
      <c r="A38" s="12" t="s">
        <v>41</v>
      </c>
      <c r="B38" s="13">
        <f t="shared" ref="B38:G38" si="7">SUM(B39:B47)</f>
        <v>7077740</v>
      </c>
      <c r="C38" s="13">
        <f t="shared" si="7"/>
        <v>222021.26</v>
      </c>
      <c r="D38" s="13">
        <f t="shared" si="7"/>
        <v>7299761.2599999998</v>
      </c>
      <c r="E38" s="13">
        <f t="shared" si="7"/>
        <v>2945506.98</v>
      </c>
      <c r="F38" s="13">
        <f t="shared" si="7"/>
        <v>2945506.98</v>
      </c>
      <c r="G38" s="13">
        <f t="shared" si="7"/>
        <v>4354254.28</v>
      </c>
    </row>
    <row r="39" spans="1:7" x14ac:dyDescent="0.25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 x14ac:dyDescent="0.25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 t="shared" ref="G40:G47" si="8">D40-E40</f>
        <v>0</v>
      </c>
    </row>
    <row r="41" spans="1:7" x14ac:dyDescent="0.25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f t="shared" si="8"/>
        <v>0</v>
      </c>
    </row>
    <row r="42" spans="1:7" x14ac:dyDescent="0.25">
      <c r="A42" s="14" t="s">
        <v>45</v>
      </c>
      <c r="B42" s="15">
        <v>300000</v>
      </c>
      <c r="C42" s="15">
        <v>222021.26</v>
      </c>
      <c r="D42" s="15">
        <v>522021.26</v>
      </c>
      <c r="E42" s="15">
        <v>267420.94</v>
      </c>
      <c r="F42" s="15">
        <v>267420.94</v>
      </c>
      <c r="G42" s="13">
        <f t="shared" si="8"/>
        <v>254600.32000000001</v>
      </c>
    </row>
    <row r="43" spans="1:7" x14ac:dyDescent="0.25">
      <c r="A43" s="14" t="s">
        <v>46</v>
      </c>
      <c r="B43" s="15">
        <v>6777740</v>
      </c>
      <c r="C43" s="13">
        <v>0</v>
      </c>
      <c r="D43" s="15">
        <v>6777740</v>
      </c>
      <c r="E43" s="15">
        <v>2678086.04</v>
      </c>
      <c r="F43" s="15">
        <v>2678086.04</v>
      </c>
      <c r="G43" s="13">
        <f t="shared" si="8"/>
        <v>4099653.96</v>
      </c>
    </row>
    <row r="44" spans="1:7" x14ac:dyDescent="0.25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 t="shared" si="8"/>
        <v>0</v>
      </c>
    </row>
    <row r="45" spans="1:7" x14ac:dyDescent="0.25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8"/>
        <v>0</v>
      </c>
    </row>
    <row r="46" spans="1:7" x14ac:dyDescent="0.25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 t="shared" si="8"/>
        <v>0</v>
      </c>
    </row>
    <row r="47" spans="1:7" x14ac:dyDescent="0.25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 t="shared" si="8"/>
        <v>0</v>
      </c>
    </row>
    <row r="48" spans="1:7" x14ac:dyDescent="0.25">
      <c r="A48" s="12" t="s">
        <v>51</v>
      </c>
      <c r="B48" s="13">
        <f t="shared" ref="B48:G48" si="9">SUM(B49:B57)</f>
        <v>23066580</v>
      </c>
      <c r="C48" s="13">
        <f t="shared" si="9"/>
        <v>36138802.039999999</v>
      </c>
      <c r="D48" s="13">
        <f t="shared" si="9"/>
        <v>59205382.039999999</v>
      </c>
      <c r="E48" s="13">
        <f t="shared" si="9"/>
        <v>29480507.780000005</v>
      </c>
      <c r="F48" s="13">
        <f t="shared" si="9"/>
        <v>29286838.109999999</v>
      </c>
      <c r="G48" s="13">
        <f t="shared" si="9"/>
        <v>29724874.259999994</v>
      </c>
    </row>
    <row r="49" spans="1:7" x14ac:dyDescent="0.25">
      <c r="A49" s="14" t="s">
        <v>52</v>
      </c>
      <c r="B49" s="15">
        <v>13727000</v>
      </c>
      <c r="C49" s="15">
        <v>23794412.719999999</v>
      </c>
      <c r="D49" s="15">
        <v>37521412.719999999</v>
      </c>
      <c r="E49" s="15">
        <v>17814489.530000001</v>
      </c>
      <c r="F49" s="15">
        <v>17747618.379999999</v>
      </c>
      <c r="G49" s="13">
        <f>D49-E49</f>
        <v>19706923.189999998</v>
      </c>
    </row>
    <row r="50" spans="1:7" x14ac:dyDescent="0.25">
      <c r="A50" s="14" t="s">
        <v>53</v>
      </c>
      <c r="B50" s="15">
        <v>100000</v>
      </c>
      <c r="C50" s="13">
        <v>0</v>
      </c>
      <c r="D50" s="15">
        <v>100000</v>
      </c>
      <c r="E50" s="13">
        <v>0</v>
      </c>
      <c r="F50" s="13">
        <v>0</v>
      </c>
      <c r="G50" s="13">
        <f t="shared" ref="G50:G57" si="10">D50-E50</f>
        <v>100000</v>
      </c>
    </row>
    <row r="51" spans="1:7" x14ac:dyDescent="0.25">
      <c r="A51" s="14" t="s">
        <v>54</v>
      </c>
      <c r="B51" s="15">
        <v>50000</v>
      </c>
      <c r="C51" s="15">
        <v>150000</v>
      </c>
      <c r="D51" s="15">
        <v>200000</v>
      </c>
      <c r="E51" s="15">
        <v>180530</v>
      </c>
      <c r="F51" s="15">
        <v>180530</v>
      </c>
      <c r="G51" s="13">
        <f t="shared" si="10"/>
        <v>19470</v>
      </c>
    </row>
    <row r="52" spans="1:7" x14ac:dyDescent="0.25">
      <c r="A52" s="14" t="s">
        <v>55</v>
      </c>
      <c r="B52" s="13">
        <v>0</v>
      </c>
      <c r="C52" s="15">
        <v>10540820</v>
      </c>
      <c r="D52" s="15">
        <v>10540820</v>
      </c>
      <c r="E52" s="15">
        <v>9753054.2400000002</v>
      </c>
      <c r="F52" s="15">
        <v>9753054.2400000002</v>
      </c>
      <c r="G52" s="13">
        <f t="shared" si="10"/>
        <v>787765.75999999978</v>
      </c>
    </row>
    <row r="53" spans="1:7" x14ac:dyDescent="0.25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f t="shared" si="10"/>
        <v>0</v>
      </c>
    </row>
    <row r="54" spans="1:7" x14ac:dyDescent="0.25">
      <c r="A54" s="14" t="s">
        <v>57</v>
      </c>
      <c r="B54" s="15">
        <v>465500</v>
      </c>
      <c r="C54" s="15">
        <v>197881.5</v>
      </c>
      <c r="D54" s="15">
        <v>663381.5</v>
      </c>
      <c r="E54" s="15">
        <v>335134.8</v>
      </c>
      <c r="F54" s="15">
        <v>249006.1</v>
      </c>
      <c r="G54" s="13">
        <f t="shared" si="10"/>
        <v>328246.7</v>
      </c>
    </row>
    <row r="55" spans="1:7" x14ac:dyDescent="0.25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f t="shared" si="10"/>
        <v>0</v>
      </c>
    </row>
    <row r="56" spans="1:7" x14ac:dyDescent="0.25">
      <c r="A56" s="14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f t="shared" si="10"/>
        <v>0</v>
      </c>
    </row>
    <row r="57" spans="1:7" x14ac:dyDescent="0.25">
      <c r="A57" s="14" t="s">
        <v>60</v>
      </c>
      <c r="B57" s="15">
        <v>8724080</v>
      </c>
      <c r="C57" s="15">
        <v>1455687.82</v>
      </c>
      <c r="D57" s="15">
        <v>10179767.82</v>
      </c>
      <c r="E57" s="15">
        <v>1397299.21</v>
      </c>
      <c r="F57" s="15">
        <v>1356629.39</v>
      </c>
      <c r="G57" s="13">
        <f t="shared" si="10"/>
        <v>8782468.6099999994</v>
      </c>
    </row>
    <row r="58" spans="1:7" x14ac:dyDescent="0.25">
      <c r="A58" s="12" t="s">
        <v>61</v>
      </c>
      <c r="B58" s="13">
        <f t="shared" ref="B58:G58" si="11">SUM(B59:B61)</f>
        <v>500000</v>
      </c>
      <c r="C58" s="13">
        <f t="shared" si="11"/>
        <v>201117972.03</v>
      </c>
      <c r="D58" s="13">
        <f t="shared" si="11"/>
        <v>201617972.03</v>
      </c>
      <c r="E58" s="13">
        <f t="shared" si="11"/>
        <v>32712099.260000002</v>
      </c>
      <c r="F58" s="13">
        <f t="shared" si="11"/>
        <v>31400005.940000001</v>
      </c>
      <c r="G58" s="13">
        <f t="shared" si="11"/>
        <v>168905872.77000001</v>
      </c>
    </row>
    <row r="59" spans="1:7" x14ac:dyDescent="0.25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f>D59-E59</f>
        <v>0</v>
      </c>
    </row>
    <row r="60" spans="1:7" x14ac:dyDescent="0.25">
      <c r="A60" s="14" t="s">
        <v>63</v>
      </c>
      <c r="B60" s="15">
        <v>500000</v>
      </c>
      <c r="C60" s="15">
        <v>201117972.03</v>
      </c>
      <c r="D60" s="15">
        <v>201617972.03</v>
      </c>
      <c r="E60" s="15">
        <v>32712099.260000002</v>
      </c>
      <c r="F60" s="15">
        <v>31400005.940000001</v>
      </c>
      <c r="G60" s="13">
        <f>D60-E60</f>
        <v>168905872.77000001</v>
      </c>
    </row>
    <row r="61" spans="1:7" x14ac:dyDescent="0.25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f>D61-E61</f>
        <v>0</v>
      </c>
    </row>
    <row r="62" spans="1:7" x14ac:dyDescent="0.25">
      <c r="A62" s="12" t="s">
        <v>65</v>
      </c>
      <c r="B62" s="13">
        <f t="shared" ref="B62:G62" si="12">SUM(B63:B67,B69:B70)</f>
        <v>32442300</v>
      </c>
      <c r="C62" s="13">
        <f t="shared" si="12"/>
        <v>32263403.969999999</v>
      </c>
      <c r="D62" s="13">
        <f t="shared" si="12"/>
        <v>64705703.969999999</v>
      </c>
      <c r="E62" s="13">
        <f t="shared" si="12"/>
        <v>0</v>
      </c>
      <c r="F62" s="13">
        <f t="shared" si="12"/>
        <v>0</v>
      </c>
      <c r="G62" s="13">
        <f t="shared" si="12"/>
        <v>64705703.969999999</v>
      </c>
    </row>
    <row r="63" spans="1:7" x14ac:dyDescent="0.25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f>D63-E63</f>
        <v>0</v>
      </c>
    </row>
    <row r="64" spans="1:7" x14ac:dyDescent="0.25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f t="shared" ref="G64:G70" si="13">D64-E64</f>
        <v>0</v>
      </c>
    </row>
    <row r="65" spans="1:7" x14ac:dyDescent="0.25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f t="shared" si="13"/>
        <v>0</v>
      </c>
    </row>
    <row r="66" spans="1:7" x14ac:dyDescent="0.25">
      <c r="A66" s="14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f t="shared" si="13"/>
        <v>0</v>
      </c>
    </row>
    <row r="67" spans="1:7" x14ac:dyDescent="0.25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f t="shared" si="13"/>
        <v>0</v>
      </c>
    </row>
    <row r="68" spans="1:7" x14ac:dyDescent="0.25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f t="shared" si="13"/>
        <v>0</v>
      </c>
    </row>
    <row r="69" spans="1:7" x14ac:dyDescent="0.25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f t="shared" si="13"/>
        <v>0</v>
      </c>
    </row>
    <row r="70" spans="1:7" x14ac:dyDescent="0.25">
      <c r="A70" s="14" t="s">
        <v>73</v>
      </c>
      <c r="B70" s="15">
        <v>32442300</v>
      </c>
      <c r="C70" s="15">
        <v>32263403.969999999</v>
      </c>
      <c r="D70" s="15">
        <v>64705703.969999999</v>
      </c>
      <c r="E70" s="13">
        <v>0</v>
      </c>
      <c r="F70" s="13">
        <v>0</v>
      </c>
      <c r="G70" s="13">
        <f t="shared" si="13"/>
        <v>64705703.969999999</v>
      </c>
    </row>
    <row r="71" spans="1:7" x14ac:dyDescent="0.25">
      <c r="A71" s="12" t="s">
        <v>74</v>
      </c>
      <c r="B71" s="13">
        <f t="shared" ref="B71:G71" si="14">SUM(B72:B74)</f>
        <v>0</v>
      </c>
      <c r="C71" s="13">
        <f t="shared" si="14"/>
        <v>0</v>
      </c>
      <c r="D71" s="13">
        <f t="shared" si="14"/>
        <v>0</v>
      </c>
      <c r="E71" s="13">
        <f t="shared" si="14"/>
        <v>0</v>
      </c>
      <c r="F71" s="13">
        <f t="shared" si="14"/>
        <v>0</v>
      </c>
      <c r="G71" s="13">
        <f t="shared" si="14"/>
        <v>0</v>
      </c>
    </row>
    <row r="72" spans="1:7" x14ac:dyDescent="0.25">
      <c r="A72" s="14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f>D72-E72</f>
        <v>0</v>
      </c>
    </row>
    <row r="73" spans="1:7" x14ac:dyDescent="0.25">
      <c r="A73" s="14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f>D73-E73</f>
        <v>0</v>
      </c>
    </row>
    <row r="74" spans="1:7" x14ac:dyDescent="0.25">
      <c r="A74" s="14" t="s">
        <v>77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f>D74-E74</f>
        <v>0</v>
      </c>
    </row>
    <row r="75" spans="1:7" x14ac:dyDescent="0.25">
      <c r="A75" s="12" t="s">
        <v>78</v>
      </c>
      <c r="B75" s="13">
        <f t="shared" ref="B75:G75" si="15">SUM(B76:B82)</f>
        <v>0</v>
      </c>
      <c r="C75" s="13">
        <f t="shared" si="15"/>
        <v>0</v>
      </c>
      <c r="D75" s="13">
        <f t="shared" si="15"/>
        <v>0</v>
      </c>
      <c r="E75" s="13">
        <f t="shared" si="15"/>
        <v>0</v>
      </c>
      <c r="F75" s="13">
        <f t="shared" si="15"/>
        <v>0</v>
      </c>
      <c r="G75" s="13">
        <f t="shared" si="15"/>
        <v>0</v>
      </c>
    </row>
    <row r="76" spans="1:7" x14ac:dyDescent="0.25">
      <c r="A76" s="14" t="s">
        <v>79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f>D76-E76</f>
        <v>0</v>
      </c>
    </row>
    <row r="77" spans="1:7" x14ac:dyDescent="0.25">
      <c r="A77" s="14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f t="shared" ref="G77:G82" si="16">D77-E77</f>
        <v>0</v>
      </c>
    </row>
    <row r="78" spans="1:7" x14ac:dyDescent="0.25">
      <c r="A78" s="14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f t="shared" si="16"/>
        <v>0</v>
      </c>
    </row>
    <row r="79" spans="1:7" x14ac:dyDescent="0.25">
      <c r="A79" s="14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f t="shared" si="16"/>
        <v>0</v>
      </c>
    </row>
    <row r="80" spans="1:7" x14ac:dyDescent="0.25">
      <c r="A80" s="14" t="s">
        <v>83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f t="shared" si="16"/>
        <v>0</v>
      </c>
    </row>
    <row r="81" spans="1:7" x14ac:dyDescent="0.25">
      <c r="A81" s="14" t="s">
        <v>84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f t="shared" si="16"/>
        <v>0</v>
      </c>
    </row>
    <row r="82" spans="1:7" x14ac:dyDescent="0.25">
      <c r="A82" s="14" t="s">
        <v>85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f t="shared" si="16"/>
        <v>0</v>
      </c>
    </row>
    <row r="83" spans="1:7" x14ac:dyDescent="0.25">
      <c r="A83" s="16"/>
      <c r="B83" s="17"/>
      <c r="C83" s="17"/>
      <c r="D83" s="17"/>
      <c r="E83" s="17"/>
      <c r="F83" s="17"/>
      <c r="G83" s="17"/>
    </row>
    <row r="84" spans="1:7" x14ac:dyDescent="0.25">
      <c r="A84" s="18" t="s">
        <v>86</v>
      </c>
      <c r="B84" s="11">
        <f t="shared" ref="B84:G84" si="17">SUM(B85,B93,B103,B113,B123,B133,B137,B146,B150)</f>
        <v>0</v>
      </c>
      <c r="C84" s="11">
        <f t="shared" si="17"/>
        <v>0</v>
      </c>
      <c r="D84" s="11">
        <f t="shared" si="17"/>
        <v>0</v>
      </c>
      <c r="E84" s="11">
        <f t="shared" si="17"/>
        <v>0</v>
      </c>
      <c r="F84" s="11">
        <f t="shared" si="17"/>
        <v>0</v>
      </c>
      <c r="G84" s="11">
        <f t="shared" si="17"/>
        <v>0</v>
      </c>
    </row>
    <row r="85" spans="1:7" x14ac:dyDescent="0.25">
      <c r="A85" s="12" t="s">
        <v>13</v>
      </c>
      <c r="B85" s="13">
        <f t="shared" ref="B85:G85" si="18">SUM(B86:B92)</f>
        <v>0</v>
      </c>
      <c r="C85" s="13">
        <f t="shared" si="18"/>
        <v>0</v>
      </c>
      <c r="D85" s="13">
        <f t="shared" si="18"/>
        <v>0</v>
      </c>
      <c r="E85" s="13">
        <f t="shared" si="18"/>
        <v>0</v>
      </c>
      <c r="F85" s="13">
        <f t="shared" si="18"/>
        <v>0</v>
      </c>
      <c r="G85" s="13">
        <f t="shared" si="18"/>
        <v>0</v>
      </c>
    </row>
    <row r="86" spans="1:7" x14ac:dyDescent="0.25">
      <c r="A86" s="14" t="s">
        <v>14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f>D86-E86</f>
        <v>0</v>
      </c>
    </row>
    <row r="87" spans="1:7" x14ac:dyDescent="0.25">
      <c r="A87" s="14" t="s">
        <v>15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f t="shared" ref="G87:G92" si="19">D87-E87</f>
        <v>0</v>
      </c>
    </row>
    <row r="88" spans="1:7" x14ac:dyDescent="0.25">
      <c r="A88" s="14" t="s">
        <v>16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f t="shared" si="19"/>
        <v>0</v>
      </c>
    </row>
    <row r="89" spans="1:7" x14ac:dyDescent="0.25">
      <c r="A89" s="14" t="s">
        <v>17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f t="shared" si="19"/>
        <v>0</v>
      </c>
    </row>
    <row r="90" spans="1:7" x14ac:dyDescent="0.25">
      <c r="A90" s="14" t="s">
        <v>18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f t="shared" si="19"/>
        <v>0</v>
      </c>
    </row>
    <row r="91" spans="1:7" x14ac:dyDescent="0.25">
      <c r="A91" s="14" t="s">
        <v>19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f t="shared" si="19"/>
        <v>0</v>
      </c>
    </row>
    <row r="92" spans="1:7" x14ac:dyDescent="0.25">
      <c r="A92" s="14" t="s">
        <v>20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f t="shared" si="19"/>
        <v>0</v>
      </c>
    </row>
    <row r="93" spans="1:7" x14ac:dyDescent="0.25">
      <c r="A93" s="12" t="s">
        <v>21</v>
      </c>
      <c r="B93" s="13">
        <f t="shared" ref="B93:G93" si="20">SUM(B94:B102)</f>
        <v>0</v>
      </c>
      <c r="C93" s="13">
        <f t="shared" si="20"/>
        <v>0</v>
      </c>
      <c r="D93" s="13">
        <f t="shared" si="20"/>
        <v>0</v>
      </c>
      <c r="E93" s="13">
        <f t="shared" si="20"/>
        <v>0</v>
      </c>
      <c r="F93" s="13">
        <f t="shared" si="20"/>
        <v>0</v>
      </c>
      <c r="G93" s="13">
        <f t="shared" si="20"/>
        <v>0</v>
      </c>
    </row>
    <row r="94" spans="1:7" x14ac:dyDescent="0.25">
      <c r="A94" s="14" t="s">
        <v>22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f>D94-E94</f>
        <v>0</v>
      </c>
    </row>
    <row r="95" spans="1:7" x14ac:dyDescent="0.25">
      <c r="A95" s="14" t="s">
        <v>23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f t="shared" ref="G95:G102" si="21">D95-E95</f>
        <v>0</v>
      </c>
    </row>
    <row r="96" spans="1:7" x14ac:dyDescent="0.25">
      <c r="A96" s="14" t="s">
        <v>24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f t="shared" si="21"/>
        <v>0</v>
      </c>
    </row>
    <row r="97" spans="1:7" x14ac:dyDescent="0.25">
      <c r="A97" s="14" t="s">
        <v>25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f t="shared" si="21"/>
        <v>0</v>
      </c>
    </row>
    <row r="98" spans="1:7" x14ac:dyDescent="0.25">
      <c r="A98" s="19" t="s">
        <v>26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f t="shared" si="21"/>
        <v>0</v>
      </c>
    </row>
    <row r="99" spans="1:7" x14ac:dyDescent="0.25">
      <c r="A99" s="14" t="s">
        <v>27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f t="shared" si="21"/>
        <v>0</v>
      </c>
    </row>
    <row r="100" spans="1:7" x14ac:dyDescent="0.25">
      <c r="A100" s="14" t="s">
        <v>28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f t="shared" si="21"/>
        <v>0</v>
      </c>
    </row>
    <row r="101" spans="1:7" x14ac:dyDescent="0.25">
      <c r="A101" s="14" t="s">
        <v>29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f t="shared" si="21"/>
        <v>0</v>
      </c>
    </row>
    <row r="102" spans="1:7" x14ac:dyDescent="0.25">
      <c r="A102" s="14" t="s">
        <v>30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f t="shared" si="21"/>
        <v>0</v>
      </c>
    </row>
    <row r="103" spans="1:7" x14ac:dyDescent="0.25">
      <c r="A103" s="12" t="s">
        <v>31</v>
      </c>
      <c r="B103" s="13">
        <f t="shared" ref="B103:G103" si="22">SUM(B104:B112)</f>
        <v>0</v>
      </c>
      <c r="C103" s="13">
        <f t="shared" si="22"/>
        <v>0</v>
      </c>
      <c r="D103" s="13">
        <f t="shared" si="22"/>
        <v>0</v>
      </c>
      <c r="E103" s="13">
        <f t="shared" si="22"/>
        <v>0</v>
      </c>
      <c r="F103" s="13">
        <f t="shared" si="22"/>
        <v>0</v>
      </c>
      <c r="G103" s="13">
        <f t="shared" si="22"/>
        <v>0</v>
      </c>
    </row>
    <row r="104" spans="1:7" x14ac:dyDescent="0.25">
      <c r="A104" s="14" t="s">
        <v>32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f>D104-E104</f>
        <v>0</v>
      </c>
    </row>
    <row r="105" spans="1:7" x14ac:dyDescent="0.25">
      <c r="A105" s="14" t="s">
        <v>33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f t="shared" ref="G105:G112" si="23">D105-E105</f>
        <v>0</v>
      </c>
    </row>
    <row r="106" spans="1:7" x14ac:dyDescent="0.25">
      <c r="A106" s="14" t="s">
        <v>34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f t="shared" si="23"/>
        <v>0</v>
      </c>
    </row>
    <row r="107" spans="1:7" x14ac:dyDescent="0.25">
      <c r="A107" s="14" t="s">
        <v>35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f t="shared" si="23"/>
        <v>0</v>
      </c>
    </row>
    <row r="108" spans="1:7" x14ac:dyDescent="0.25">
      <c r="A108" s="14" t="s">
        <v>36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f t="shared" si="23"/>
        <v>0</v>
      </c>
    </row>
    <row r="109" spans="1:7" x14ac:dyDescent="0.25">
      <c r="A109" s="14" t="s">
        <v>37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f t="shared" si="23"/>
        <v>0</v>
      </c>
    </row>
    <row r="110" spans="1:7" x14ac:dyDescent="0.25">
      <c r="A110" s="14" t="s">
        <v>38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f t="shared" si="23"/>
        <v>0</v>
      </c>
    </row>
    <row r="111" spans="1:7" x14ac:dyDescent="0.25">
      <c r="A111" s="14" t="s">
        <v>39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f t="shared" si="23"/>
        <v>0</v>
      </c>
    </row>
    <row r="112" spans="1:7" x14ac:dyDescent="0.25">
      <c r="A112" s="14" t="s">
        <v>40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f t="shared" si="23"/>
        <v>0</v>
      </c>
    </row>
    <row r="113" spans="1:7" x14ac:dyDescent="0.25">
      <c r="A113" s="12" t="s">
        <v>41</v>
      </c>
      <c r="B113" s="13">
        <f t="shared" ref="B113:G113" si="24">SUM(B114:B122)</f>
        <v>0</v>
      </c>
      <c r="C113" s="13">
        <f t="shared" si="24"/>
        <v>0</v>
      </c>
      <c r="D113" s="13">
        <f t="shared" si="24"/>
        <v>0</v>
      </c>
      <c r="E113" s="13">
        <f t="shared" si="24"/>
        <v>0</v>
      </c>
      <c r="F113" s="13">
        <f t="shared" si="24"/>
        <v>0</v>
      </c>
      <c r="G113" s="13">
        <f t="shared" si="24"/>
        <v>0</v>
      </c>
    </row>
    <row r="114" spans="1:7" x14ac:dyDescent="0.25">
      <c r="A114" s="14" t="s">
        <v>42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f>D114-E114</f>
        <v>0</v>
      </c>
    </row>
    <row r="115" spans="1:7" x14ac:dyDescent="0.25">
      <c r="A115" s="14" t="s">
        <v>43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f t="shared" ref="G115:G122" si="25">D115-E115</f>
        <v>0</v>
      </c>
    </row>
    <row r="116" spans="1:7" x14ac:dyDescent="0.25">
      <c r="A116" s="14" t="s">
        <v>44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f t="shared" si="25"/>
        <v>0</v>
      </c>
    </row>
    <row r="117" spans="1:7" x14ac:dyDescent="0.25">
      <c r="A117" s="14" t="s">
        <v>45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f t="shared" si="25"/>
        <v>0</v>
      </c>
    </row>
    <row r="118" spans="1:7" x14ac:dyDescent="0.25">
      <c r="A118" s="14" t="s">
        <v>46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f t="shared" si="25"/>
        <v>0</v>
      </c>
    </row>
    <row r="119" spans="1:7" x14ac:dyDescent="0.25">
      <c r="A119" s="14" t="s">
        <v>47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f t="shared" si="25"/>
        <v>0</v>
      </c>
    </row>
    <row r="120" spans="1:7" x14ac:dyDescent="0.25">
      <c r="A120" s="14" t="s">
        <v>48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f t="shared" si="25"/>
        <v>0</v>
      </c>
    </row>
    <row r="121" spans="1:7" x14ac:dyDescent="0.25">
      <c r="A121" s="14" t="s">
        <v>49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f t="shared" si="25"/>
        <v>0</v>
      </c>
    </row>
    <row r="122" spans="1:7" x14ac:dyDescent="0.25">
      <c r="A122" s="14" t="s">
        <v>50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f t="shared" si="25"/>
        <v>0</v>
      </c>
    </row>
    <row r="123" spans="1:7" x14ac:dyDescent="0.25">
      <c r="A123" s="12" t="s">
        <v>51</v>
      </c>
      <c r="B123" s="13">
        <f t="shared" ref="B123:G123" si="26">SUM(B124:B132)</f>
        <v>0</v>
      </c>
      <c r="C123" s="13">
        <f t="shared" si="26"/>
        <v>0</v>
      </c>
      <c r="D123" s="13">
        <f t="shared" si="26"/>
        <v>0</v>
      </c>
      <c r="E123" s="13">
        <f t="shared" si="26"/>
        <v>0</v>
      </c>
      <c r="F123" s="13">
        <f t="shared" si="26"/>
        <v>0</v>
      </c>
      <c r="G123" s="13">
        <f t="shared" si="26"/>
        <v>0</v>
      </c>
    </row>
    <row r="124" spans="1:7" x14ac:dyDescent="0.25">
      <c r="A124" s="14" t="s">
        <v>52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f>D124-E124</f>
        <v>0</v>
      </c>
    </row>
    <row r="125" spans="1:7" x14ac:dyDescent="0.25">
      <c r="A125" s="14" t="s">
        <v>53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f t="shared" ref="G125:G132" si="27">D125-E125</f>
        <v>0</v>
      </c>
    </row>
    <row r="126" spans="1:7" x14ac:dyDescent="0.25">
      <c r="A126" s="14" t="s">
        <v>54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f t="shared" si="27"/>
        <v>0</v>
      </c>
    </row>
    <row r="127" spans="1:7" x14ac:dyDescent="0.25">
      <c r="A127" s="14" t="s">
        <v>55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f t="shared" si="27"/>
        <v>0</v>
      </c>
    </row>
    <row r="128" spans="1:7" x14ac:dyDescent="0.25">
      <c r="A128" s="14" t="s">
        <v>56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f t="shared" si="27"/>
        <v>0</v>
      </c>
    </row>
    <row r="129" spans="1:7" x14ac:dyDescent="0.25">
      <c r="A129" s="14" t="s">
        <v>57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f t="shared" si="27"/>
        <v>0</v>
      </c>
    </row>
    <row r="130" spans="1:7" x14ac:dyDescent="0.25">
      <c r="A130" s="14" t="s">
        <v>58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f t="shared" si="27"/>
        <v>0</v>
      </c>
    </row>
    <row r="131" spans="1:7" x14ac:dyDescent="0.25">
      <c r="A131" s="14" t="s">
        <v>59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f t="shared" si="27"/>
        <v>0</v>
      </c>
    </row>
    <row r="132" spans="1:7" x14ac:dyDescent="0.25">
      <c r="A132" s="14" t="s">
        <v>60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f t="shared" si="27"/>
        <v>0</v>
      </c>
    </row>
    <row r="133" spans="1:7" x14ac:dyDescent="0.25">
      <c r="A133" s="12" t="s">
        <v>61</v>
      </c>
      <c r="B133" s="13">
        <f t="shared" ref="B133:G133" si="28">SUM(B134:B136)</f>
        <v>0</v>
      </c>
      <c r="C133" s="13">
        <f t="shared" si="28"/>
        <v>0</v>
      </c>
      <c r="D133" s="13">
        <f t="shared" si="28"/>
        <v>0</v>
      </c>
      <c r="E133" s="13">
        <f t="shared" si="28"/>
        <v>0</v>
      </c>
      <c r="F133" s="13">
        <f t="shared" si="28"/>
        <v>0</v>
      </c>
      <c r="G133" s="13">
        <f t="shared" si="28"/>
        <v>0</v>
      </c>
    </row>
    <row r="134" spans="1:7" x14ac:dyDescent="0.25">
      <c r="A134" s="14" t="s">
        <v>62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f>D134-E134</f>
        <v>0</v>
      </c>
    </row>
    <row r="135" spans="1:7" x14ac:dyDescent="0.25">
      <c r="A135" s="14" t="s">
        <v>63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f>D135-E135</f>
        <v>0</v>
      </c>
    </row>
    <row r="136" spans="1:7" x14ac:dyDescent="0.25">
      <c r="A136" s="14" t="s">
        <v>64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f>D136-E136</f>
        <v>0</v>
      </c>
    </row>
    <row r="137" spans="1:7" x14ac:dyDescent="0.25">
      <c r="A137" s="12" t="s">
        <v>65</v>
      </c>
      <c r="B137" s="13">
        <f t="shared" ref="B137:G137" si="29">SUM(B138:B142,B144:B145)</f>
        <v>0</v>
      </c>
      <c r="C137" s="13">
        <f t="shared" si="29"/>
        <v>0</v>
      </c>
      <c r="D137" s="13">
        <f t="shared" si="29"/>
        <v>0</v>
      </c>
      <c r="E137" s="13">
        <f t="shared" si="29"/>
        <v>0</v>
      </c>
      <c r="F137" s="13">
        <f t="shared" si="29"/>
        <v>0</v>
      </c>
      <c r="G137" s="13">
        <f t="shared" si="29"/>
        <v>0</v>
      </c>
    </row>
    <row r="138" spans="1:7" x14ac:dyDescent="0.25">
      <c r="A138" s="14" t="s">
        <v>66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f>D138-E138</f>
        <v>0</v>
      </c>
    </row>
    <row r="139" spans="1:7" x14ac:dyDescent="0.25">
      <c r="A139" s="14" t="s">
        <v>67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f t="shared" ref="G139:G145" si="30">D139-E139</f>
        <v>0</v>
      </c>
    </row>
    <row r="140" spans="1:7" x14ac:dyDescent="0.25">
      <c r="A140" s="14" t="s">
        <v>68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f t="shared" si="30"/>
        <v>0</v>
      </c>
    </row>
    <row r="141" spans="1:7" x14ac:dyDescent="0.25">
      <c r="A141" s="14" t="s">
        <v>69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f t="shared" si="30"/>
        <v>0</v>
      </c>
    </row>
    <row r="142" spans="1:7" x14ac:dyDescent="0.25">
      <c r="A142" s="14" t="s">
        <v>70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f t="shared" si="30"/>
        <v>0</v>
      </c>
    </row>
    <row r="143" spans="1:7" x14ac:dyDescent="0.25">
      <c r="A143" s="14" t="s">
        <v>71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f t="shared" si="30"/>
        <v>0</v>
      </c>
    </row>
    <row r="144" spans="1:7" x14ac:dyDescent="0.25">
      <c r="A144" s="14" t="s">
        <v>72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f t="shared" si="30"/>
        <v>0</v>
      </c>
    </row>
    <row r="145" spans="1:7" x14ac:dyDescent="0.25">
      <c r="A145" s="14" t="s">
        <v>73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f t="shared" si="30"/>
        <v>0</v>
      </c>
    </row>
    <row r="146" spans="1:7" x14ac:dyDescent="0.25">
      <c r="A146" s="12" t="s">
        <v>74</v>
      </c>
      <c r="B146" s="13">
        <f t="shared" ref="B146:G146" si="31">SUM(B147:B149)</f>
        <v>0</v>
      </c>
      <c r="C146" s="13">
        <f t="shared" si="31"/>
        <v>0</v>
      </c>
      <c r="D146" s="13">
        <f t="shared" si="31"/>
        <v>0</v>
      </c>
      <c r="E146" s="13">
        <f t="shared" si="31"/>
        <v>0</v>
      </c>
      <c r="F146" s="13">
        <f t="shared" si="31"/>
        <v>0</v>
      </c>
      <c r="G146" s="13">
        <f t="shared" si="31"/>
        <v>0</v>
      </c>
    </row>
    <row r="147" spans="1:7" x14ac:dyDescent="0.25">
      <c r="A147" s="14" t="s">
        <v>75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f>D147-E147</f>
        <v>0</v>
      </c>
    </row>
    <row r="148" spans="1:7" x14ac:dyDescent="0.25">
      <c r="A148" s="14" t="s">
        <v>76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f>D148-E148</f>
        <v>0</v>
      </c>
    </row>
    <row r="149" spans="1:7" x14ac:dyDescent="0.25">
      <c r="A149" s="14" t="s">
        <v>77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f>D149-E149</f>
        <v>0</v>
      </c>
    </row>
    <row r="150" spans="1:7" x14ac:dyDescent="0.25">
      <c r="A150" s="12" t="s">
        <v>78</v>
      </c>
      <c r="B150" s="13">
        <f t="shared" ref="B150:G150" si="32">SUM(B151:B157)</f>
        <v>0</v>
      </c>
      <c r="C150" s="13">
        <f t="shared" si="32"/>
        <v>0</v>
      </c>
      <c r="D150" s="13">
        <f t="shared" si="32"/>
        <v>0</v>
      </c>
      <c r="E150" s="13">
        <f t="shared" si="32"/>
        <v>0</v>
      </c>
      <c r="F150" s="13">
        <f t="shared" si="32"/>
        <v>0</v>
      </c>
      <c r="G150" s="13">
        <f t="shared" si="32"/>
        <v>0</v>
      </c>
    </row>
    <row r="151" spans="1:7" x14ac:dyDescent="0.25">
      <c r="A151" s="14" t="s">
        <v>79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f>D151-E151</f>
        <v>0</v>
      </c>
    </row>
    <row r="152" spans="1:7" x14ac:dyDescent="0.25">
      <c r="A152" s="14" t="s">
        <v>80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f t="shared" ref="G152:G157" si="33">D152-E152</f>
        <v>0</v>
      </c>
    </row>
    <row r="153" spans="1:7" x14ac:dyDescent="0.25">
      <c r="A153" s="14" t="s">
        <v>81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f t="shared" si="33"/>
        <v>0</v>
      </c>
    </row>
    <row r="154" spans="1:7" x14ac:dyDescent="0.25">
      <c r="A154" s="19" t="s">
        <v>82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f t="shared" si="33"/>
        <v>0</v>
      </c>
    </row>
    <row r="155" spans="1:7" x14ac:dyDescent="0.25">
      <c r="A155" s="14" t="s">
        <v>83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f t="shared" si="33"/>
        <v>0</v>
      </c>
    </row>
    <row r="156" spans="1:7" x14ac:dyDescent="0.25">
      <c r="A156" s="14" t="s">
        <v>84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f t="shared" si="33"/>
        <v>0</v>
      </c>
    </row>
    <row r="157" spans="1:7" x14ac:dyDescent="0.25">
      <c r="A157" s="14" t="s">
        <v>85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f t="shared" si="33"/>
        <v>0</v>
      </c>
    </row>
    <row r="158" spans="1:7" x14ac:dyDescent="0.25">
      <c r="A158" s="20"/>
      <c r="B158" s="17"/>
      <c r="C158" s="17"/>
      <c r="D158" s="17"/>
      <c r="E158" s="17"/>
      <c r="F158" s="17"/>
      <c r="G158" s="17"/>
    </row>
    <row r="159" spans="1:7" x14ac:dyDescent="0.25">
      <c r="A159" s="21" t="s">
        <v>87</v>
      </c>
      <c r="B159" s="11">
        <f t="shared" ref="B159:G159" si="34">B9+B84</f>
        <v>1700775711</v>
      </c>
      <c r="C159" s="11">
        <f t="shared" si="34"/>
        <v>267829039.91</v>
      </c>
      <c r="D159" s="11">
        <f t="shared" si="34"/>
        <v>1968604750.9100001</v>
      </c>
      <c r="E159" s="11">
        <f t="shared" si="34"/>
        <v>692182418.88999987</v>
      </c>
      <c r="F159" s="11">
        <f t="shared" si="34"/>
        <v>688827719.32999992</v>
      </c>
      <c r="G159" s="11">
        <f t="shared" si="34"/>
        <v>1276422332.02</v>
      </c>
    </row>
    <row r="160" spans="1:7" x14ac:dyDescent="0.25">
      <c r="A160" s="22"/>
      <c r="B160" s="23"/>
      <c r="C160" s="23"/>
      <c r="D160" s="23"/>
      <c r="E160" s="23"/>
      <c r="F160" s="23"/>
      <c r="G160" s="23"/>
    </row>
    <row r="161" spans="1:1" x14ac:dyDescent="0.25">
      <c r="A161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80B7C453-73AA-4960-9BDF-97563CEB6DCF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DD736-5B5A-45F9-ADA0-EA4689CE6201}">
  <dimension ref="A1:G54"/>
  <sheetViews>
    <sheetView topLeftCell="A40" workbookViewId="0">
      <selection activeCell="A61" sqref="A61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ht="21" x14ac:dyDescent="0.25">
      <c r="A1" s="1" t="s">
        <v>88</v>
      </c>
      <c r="B1" s="1"/>
      <c r="C1" s="1"/>
      <c r="D1" s="1"/>
      <c r="E1" s="1"/>
      <c r="F1" s="1"/>
      <c r="G1" s="1"/>
    </row>
    <row r="2" spans="1:7" x14ac:dyDescent="0.25">
      <c r="A2" s="25" t="str">
        <f>ENTE_PUBLICO_A</f>
        <v>PODER JUDICIAL DEL ESTADO DE GUANAJUATO, Gobierno del Estado de Guanajuato (a)</v>
      </c>
      <c r="B2" s="26"/>
      <c r="C2" s="26"/>
      <c r="D2" s="26"/>
      <c r="E2" s="26"/>
      <c r="F2" s="26"/>
      <c r="G2" s="27"/>
    </row>
    <row r="3" spans="1:7" x14ac:dyDescent="0.25">
      <c r="A3" s="28" t="s">
        <v>1</v>
      </c>
      <c r="B3" s="29"/>
      <c r="C3" s="29"/>
      <c r="D3" s="29"/>
      <c r="E3" s="29"/>
      <c r="F3" s="29"/>
      <c r="G3" s="30"/>
    </row>
    <row r="4" spans="1:7" x14ac:dyDescent="0.25">
      <c r="A4" s="28" t="s">
        <v>89</v>
      </c>
      <c r="B4" s="29"/>
      <c r="C4" s="29"/>
      <c r="D4" s="29"/>
      <c r="E4" s="29"/>
      <c r="F4" s="29"/>
      <c r="G4" s="30"/>
    </row>
    <row r="5" spans="1:7" x14ac:dyDescent="0.25">
      <c r="A5" s="31" t="str">
        <f>TRIMESTRE</f>
        <v>Del 1 de enero al 30 de junio de 2018 (b)</v>
      </c>
      <c r="B5" s="32"/>
      <c r="C5" s="32"/>
      <c r="D5" s="32"/>
      <c r="E5" s="32"/>
      <c r="F5" s="32"/>
      <c r="G5" s="33"/>
    </row>
    <row r="6" spans="1:7" x14ac:dyDescent="0.25">
      <c r="A6" s="34" t="s">
        <v>3</v>
      </c>
      <c r="B6" s="35"/>
      <c r="C6" s="35"/>
      <c r="D6" s="35"/>
      <c r="E6" s="35"/>
      <c r="F6" s="35"/>
      <c r="G6" s="36"/>
    </row>
    <row r="7" spans="1:7" x14ac:dyDescent="0.25">
      <c r="A7" s="37" t="s">
        <v>4</v>
      </c>
      <c r="B7" s="38" t="s">
        <v>5</v>
      </c>
      <c r="C7" s="38"/>
      <c r="D7" s="38"/>
      <c r="E7" s="38"/>
      <c r="F7" s="38"/>
      <c r="G7" s="8" t="s">
        <v>6</v>
      </c>
    </row>
    <row r="8" spans="1:7" ht="30" x14ac:dyDescent="0.25">
      <c r="A8" s="6"/>
      <c r="B8" s="39" t="s">
        <v>7</v>
      </c>
      <c r="C8" s="9" t="s">
        <v>90</v>
      </c>
      <c r="D8" s="39" t="s">
        <v>91</v>
      </c>
      <c r="E8" s="39" t="s">
        <v>10</v>
      </c>
      <c r="F8" s="39" t="s">
        <v>92</v>
      </c>
      <c r="G8" s="7"/>
    </row>
    <row r="9" spans="1:7" x14ac:dyDescent="0.25">
      <c r="A9" s="40" t="s">
        <v>93</v>
      </c>
      <c r="B9" s="41">
        <f>SUM(B10:GASTO_NE_FIN_01)</f>
        <v>1700775711</v>
      </c>
      <c r="C9" s="41">
        <f>SUM(C10:GASTO_NE_FIN_02)</f>
        <v>267829039.90999997</v>
      </c>
      <c r="D9" s="41">
        <f>SUM(D10:GASTO_NE_FIN_03)</f>
        <v>1968604750.9099994</v>
      </c>
      <c r="E9" s="41">
        <f>SUM(E10:GASTO_NE_FIN_04)</f>
        <v>692182418.88999975</v>
      </c>
      <c r="F9" s="41">
        <f>SUM(F10:GASTO_NE_FIN_05)</f>
        <v>688827719.32999969</v>
      </c>
      <c r="G9" s="41">
        <f>SUM(G10:GASTO_NE_FIN_06)</f>
        <v>1276422332.02</v>
      </c>
    </row>
    <row r="10" spans="1:7" x14ac:dyDescent="0.25">
      <c r="A10" s="42" t="s">
        <v>94</v>
      </c>
      <c r="B10" s="43">
        <v>24032371</v>
      </c>
      <c r="C10" s="43">
        <v>179667.71</v>
      </c>
      <c r="D10" s="43">
        <v>24212038.710000001</v>
      </c>
      <c r="E10" s="43">
        <v>6996283.0300000003</v>
      </c>
      <c r="F10" s="43">
        <v>6786735.9800000004</v>
      </c>
      <c r="G10" s="44">
        <f>D10-E10</f>
        <v>17215755.68</v>
      </c>
    </row>
    <row r="11" spans="1:7" x14ac:dyDescent="0.25">
      <c r="A11" s="42" t="s">
        <v>95</v>
      </c>
      <c r="B11" s="43">
        <v>4700410</v>
      </c>
      <c r="C11" s="43">
        <v>3864.81</v>
      </c>
      <c r="D11" s="43">
        <v>4704274.8099999996</v>
      </c>
      <c r="E11" s="43">
        <v>1997213.37</v>
      </c>
      <c r="F11" s="43">
        <v>1997213.37</v>
      </c>
      <c r="G11" s="44">
        <f t="shared" ref="G11:G40" si="0">D11-E11</f>
        <v>2707061.4399999995</v>
      </c>
    </row>
    <row r="12" spans="1:7" x14ac:dyDescent="0.25">
      <c r="A12" s="42" t="s">
        <v>96</v>
      </c>
      <c r="B12" s="43">
        <v>79030834</v>
      </c>
      <c r="C12" s="43">
        <v>6976029.2999999998</v>
      </c>
      <c r="D12" s="43">
        <v>86006863.299999997</v>
      </c>
      <c r="E12" s="43">
        <v>19358633.77</v>
      </c>
      <c r="F12" s="43">
        <v>19358633.77</v>
      </c>
      <c r="G12" s="44">
        <f t="shared" si="0"/>
        <v>66648229.530000001</v>
      </c>
    </row>
    <row r="13" spans="1:7" x14ac:dyDescent="0.25">
      <c r="A13" s="42" t="s">
        <v>97</v>
      </c>
      <c r="B13" s="43">
        <v>8730878</v>
      </c>
      <c r="C13" s="43">
        <v>475905.03</v>
      </c>
      <c r="D13" s="43">
        <v>9206783.0299999993</v>
      </c>
      <c r="E13" s="43">
        <v>3859324.26</v>
      </c>
      <c r="F13" s="43">
        <v>3859324.26</v>
      </c>
      <c r="G13" s="44">
        <f t="shared" si="0"/>
        <v>5347458.7699999996</v>
      </c>
    </row>
    <row r="14" spans="1:7" x14ac:dyDescent="0.25">
      <c r="A14" s="42" t="s">
        <v>98</v>
      </c>
      <c r="B14" s="43">
        <v>122079330</v>
      </c>
      <c r="C14" s="43">
        <v>2296557.0099999998</v>
      </c>
      <c r="D14" s="43">
        <v>124375887.01000001</v>
      </c>
      <c r="E14" s="43">
        <v>51258050.450000003</v>
      </c>
      <c r="F14" s="43">
        <v>51232008.75</v>
      </c>
      <c r="G14" s="44">
        <f t="shared" si="0"/>
        <v>73117836.560000002</v>
      </c>
    </row>
    <row r="15" spans="1:7" x14ac:dyDescent="0.25">
      <c r="A15" s="42" t="s">
        <v>99</v>
      </c>
      <c r="B15" s="43">
        <v>86028358</v>
      </c>
      <c r="C15" s="43">
        <v>9870094.1500000004</v>
      </c>
      <c r="D15" s="43">
        <v>95898452.150000006</v>
      </c>
      <c r="E15" s="43">
        <v>31494082.219999999</v>
      </c>
      <c r="F15" s="43">
        <v>31245898.43</v>
      </c>
      <c r="G15" s="44">
        <f t="shared" si="0"/>
        <v>64404369.930000007</v>
      </c>
    </row>
    <row r="16" spans="1:7" x14ac:dyDescent="0.25">
      <c r="A16" s="42" t="s">
        <v>100</v>
      </c>
      <c r="B16" s="43">
        <v>36856905</v>
      </c>
      <c r="C16" s="43">
        <v>-84000</v>
      </c>
      <c r="D16" s="43">
        <v>36772905</v>
      </c>
      <c r="E16" s="43">
        <v>13562027.73</v>
      </c>
      <c r="F16" s="43">
        <v>13552660.73</v>
      </c>
      <c r="G16" s="44">
        <f t="shared" si="0"/>
        <v>23210877.27</v>
      </c>
    </row>
    <row r="17" spans="1:7" x14ac:dyDescent="0.25">
      <c r="A17" s="42" t="s">
        <v>101</v>
      </c>
      <c r="B17" s="43">
        <v>178626079</v>
      </c>
      <c r="C17" s="43">
        <v>-550745.72</v>
      </c>
      <c r="D17" s="43">
        <v>178075333.28</v>
      </c>
      <c r="E17" s="43">
        <v>70907586.5</v>
      </c>
      <c r="F17" s="43">
        <v>70894973.420000002</v>
      </c>
      <c r="G17" s="44">
        <f t="shared" si="0"/>
        <v>107167746.78</v>
      </c>
    </row>
    <row r="18" spans="1:7" x14ac:dyDescent="0.25">
      <c r="A18" s="42" t="s">
        <v>102</v>
      </c>
      <c r="B18" s="43">
        <v>419235092</v>
      </c>
      <c r="C18" s="43">
        <v>-4866929.71</v>
      </c>
      <c r="D18" s="43">
        <v>414368162.29000002</v>
      </c>
      <c r="E18" s="43">
        <v>150420898.69</v>
      </c>
      <c r="F18" s="43">
        <v>149414974.65000001</v>
      </c>
      <c r="G18" s="44">
        <f t="shared" si="0"/>
        <v>263947263.60000002</v>
      </c>
    </row>
    <row r="19" spans="1:7" x14ac:dyDescent="0.25">
      <c r="A19" s="42" t="s">
        <v>103</v>
      </c>
      <c r="B19" s="43">
        <v>126036731</v>
      </c>
      <c r="C19" s="43">
        <v>4376.74</v>
      </c>
      <c r="D19" s="43">
        <v>126041107.73999999</v>
      </c>
      <c r="E19" s="43">
        <v>53321972.75</v>
      </c>
      <c r="F19" s="43">
        <v>53321972.75</v>
      </c>
      <c r="G19" s="44">
        <f t="shared" si="0"/>
        <v>72719134.989999995</v>
      </c>
    </row>
    <row r="20" spans="1:7" x14ac:dyDescent="0.25">
      <c r="A20" s="42" t="s">
        <v>104</v>
      </c>
      <c r="B20" s="43">
        <v>50728734</v>
      </c>
      <c r="C20" s="43">
        <v>-116739.75</v>
      </c>
      <c r="D20" s="43">
        <v>50611994.25</v>
      </c>
      <c r="E20" s="43">
        <v>20456173.25</v>
      </c>
      <c r="F20" s="43">
        <v>20456173.25</v>
      </c>
      <c r="G20" s="44">
        <f t="shared" si="0"/>
        <v>30155821</v>
      </c>
    </row>
    <row r="21" spans="1:7" x14ac:dyDescent="0.25">
      <c r="A21" s="42" t="s">
        <v>105</v>
      </c>
      <c r="B21" s="43">
        <v>201604375</v>
      </c>
      <c r="C21" s="43">
        <v>-7908007.9299999997</v>
      </c>
      <c r="D21" s="43">
        <v>193696367.06999999</v>
      </c>
      <c r="E21" s="43">
        <v>73234400.069999993</v>
      </c>
      <c r="F21" s="43">
        <v>72899123.459999993</v>
      </c>
      <c r="G21" s="44">
        <f t="shared" si="0"/>
        <v>120461967</v>
      </c>
    </row>
    <row r="22" spans="1:7" x14ac:dyDescent="0.25">
      <c r="A22" s="42" t="s">
        <v>106</v>
      </c>
      <c r="B22" s="43">
        <v>121093777</v>
      </c>
      <c r="C22" s="43">
        <v>3064210.81</v>
      </c>
      <c r="D22" s="43">
        <v>124157987.81</v>
      </c>
      <c r="E22" s="43">
        <v>49102595.049999997</v>
      </c>
      <c r="F22" s="43">
        <v>49101220.060000002</v>
      </c>
      <c r="G22" s="44">
        <f t="shared" si="0"/>
        <v>75055392.760000005</v>
      </c>
    </row>
    <row r="23" spans="1:7" x14ac:dyDescent="0.25">
      <c r="A23" s="42" t="s">
        <v>107</v>
      </c>
      <c r="B23" s="43">
        <v>27785471</v>
      </c>
      <c r="C23" s="43">
        <v>4531.6099999999997</v>
      </c>
      <c r="D23" s="43">
        <v>27790002.609999999</v>
      </c>
      <c r="E23" s="43">
        <v>11657264.67</v>
      </c>
      <c r="F23" s="43">
        <v>11657264.67</v>
      </c>
      <c r="G23" s="44">
        <f t="shared" si="0"/>
        <v>16132737.939999999</v>
      </c>
    </row>
    <row r="24" spans="1:7" x14ac:dyDescent="0.25">
      <c r="A24" s="42" t="s">
        <v>108</v>
      </c>
      <c r="B24" s="43">
        <v>40901978</v>
      </c>
      <c r="C24" s="43">
        <v>-143000</v>
      </c>
      <c r="D24" s="43">
        <v>40758978</v>
      </c>
      <c r="E24" s="43">
        <v>16157355.890000001</v>
      </c>
      <c r="F24" s="43">
        <v>16157355.890000001</v>
      </c>
      <c r="G24" s="44">
        <f t="shared" si="0"/>
        <v>24601622.109999999</v>
      </c>
    </row>
    <row r="25" spans="1:7" x14ac:dyDescent="0.25">
      <c r="A25" s="42" t="s">
        <v>109</v>
      </c>
      <c r="B25" s="43">
        <v>7077603</v>
      </c>
      <c r="C25" s="43">
        <v>3667.86</v>
      </c>
      <c r="D25" s="43">
        <v>7081270.8600000003</v>
      </c>
      <c r="E25" s="43">
        <v>2984217.3</v>
      </c>
      <c r="F25" s="43">
        <v>2984217.3</v>
      </c>
      <c r="G25" s="44">
        <f t="shared" si="0"/>
        <v>4097053.5600000005</v>
      </c>
    </row>
    <row r="26" spans="1:7" x14ac:dyDescent="0.25">
      <c r="A26" s="42" t="s">
        <v>110</v>
      </c>
      <c r="B26" s="43">
        <v>21302190</v>
      </c>
      <c r="C26" s="43">
        <v>-461255.94</v>
      </c>
      <c r="D26" s="43">
        <v>20840934.059999999</v>
      </c>
      <c r="E26" s="43">
        <v>6126904.5199999996</v>
      </c>
      <c r="F26" s="43">
        <v>6126904.5199999996</v>
      </c>
      <c r="G26" s="44">
        <f t="shared" si="0"/>
        <v>14714029.539999999</v>
      </c>
    </row>
    <row r="27" spans="1:7" x14ac:dyDescent="0.25">
      <c r="A27" s="42" t="s">
        <v>111</v>
      </c>
      <c r="B27" s="43">
        <v>42374618</v>
      </c>
      <c r="C27" s="43">
        <v>441802.52</v>
      </c>
      <c r="D27" s="43">
        <v>42816420.520000003</v>
      </c>
      <c r="E27" s="43">
        <v>14747973.390000001</v>
      </c>
      <c r="F27" s="43">
        <v>14692895.41</v>
      </c>
      <c r="G27" s="44">
        <f t="shared" si="0"/>
        <v>28068447.130000003</v>
      </c>
    </row>
    <row r="28" spans="1:7" x14ac:dyDescent="0.25">
      <c r="A28" s="42" t="s">
        <v>112</v>
      </c>
      <c r="B28" s="43">
        <v>6714344</v>
      </c>
      <c r="C28" s="43">
        <v>114372.97</v>
      </c>
      <c r="D28" s="43">
        <v>6828716.9699999997</v>
      </c>
      <c r="E28" s="43">
        <v>2705954.05</v>
      </c>
      <c r="F28" s="43">
        <v>2705954.05</v>
      </c>
      <c r="G28" s="44">
        <f t="shared" si="0"/>
        <v>4122762.92</v>
      </c>
    </row>
    <row r="29" spans="1:7" x14ac:dyDescent="0.25">
      <c r="A29" s="42" t="s">
        <v>113</v>
      </c>
      <c r="B29" s="43">
        <v>5711435</v>
      </c>
      <c r="C29" s="43">
        <v>-89553.31</v>
      </c>
      <c r="D29" s="43">
        <v>5621881.6900000004</v>
      </c>
      <c r="E29" s="43">
        <v>2358381.29</v>
      </c>
      <c r="F29" s="43">
        <v>2358381.29</v>
      </c>
      <c r="G29" s="44">
        <f t="shared" si="0"/>
        <v>3263500.4000000004</v>
      </c>
    </row>
    <row r="30" spans="1:7" x14ac:dyDescent="0.25">
      <c r="A30" s="42" t="s">
        <v>114</v>
      </c>
      <c r="B30" s="43">
        <v>3316044</v>
      </c>
      <c r="C30" s="43">
        <v>1890.68</v>
      </c>
      <c r="D30" s="43">
        <v>3317934.68</v>
      </c>
      <c r="E30" s="43">
        <v>1428684.55</v>
      </c>
      <c r="F30" s="43">
        <v>1428684.55</v>
      </c>
      <c r="G30" s="44">
        <f t="shared" si="0"/>
        <v>1889250.1300000001</v>
      </c>
    </row>
    <row r="31" spans="1:7" x14ac:dyDescent="0.25">
      <c r="A31" s="42" t="s">
        <v>115</v>
      </c>
      <c r="B31" s="43">
        <v>35783485</v>
      </c>
      <c r="C31" s="43">
        <v>-497881.5</v>
      </c>
      <c r="D31" s="43">
        <v>35285603.5</v>
      </c>
      <c r="E31" s="43">
        <v>14130086.77</v>
      </c>
      <c r="F31" s="43">
        <v>14130086.77</v>
      </c>
      <c r="G31" s="44">
        <f t="shared" si="0"/>
        <v>21155516.73</v>
      </c>
    </row>
    <row r="32" spans="1:7" x14ac:dyDescent="0.25">
      <c r="A32" s="42" t="s">
        <v>116</v>
      </c>
      <c r="B32" s="43">
        <v>16067260</v>
      </c>
      <c r="C32" s="43">
        <v>1489639.93</v>
      </c>
      <c r="D32" s="43">
        <v>17556899.93</v>
      </c>
      <c r="E32" s="43">
        <v>5332415.63</v>
      </c>
      <c r="F32" s="43">
        <v>5193215.63</v>
      </c>
      <c r="G32" s="44">
        <f t="shared" si="0"/>
        <v>12224484.300000001</v>
      </c>
    </row>
    <row r="33" spans="1:7" x14ac:dyDescent="0.25">
      <c r="A33" s="42" t="s">
        <v>117</v>
      </c>
      <c r="B33" s="43">
        <v>948647</v>
      </c>
      <c r="C33" s="45">
        <v>544.29</v>
      </c>
      <c r="D33" s="43">
        <v>949191.29</v>
      </c>
      <c r="E33" s="43">
        <v>398901.96</v>
      </c>
      <c r="F33" s="43">
        <v>398901.96</v>
      </c>
      <c r="G33" s="44">
        <f t="shared" si="0"/>
        <v>550289.33000000007</v>
      </c>
    </row>
    <row r="34" spans="1:7" x14ac:dyDescent="0.25">
      <c r="A34" s="42" t="s">
        <v>118</v>
      </c>
      <c r="B34" s="43">
        <v>668196</v>
      </c>
      <c r="C34" s="43">
        <v>1768.53</v>
      </c>
      <c r="D34" s="43">
        <v>669964.53</v>
      </c>
      <c r="E34" s="43">
        <v>239610.46</v>
      </c>
      <c r="F34" s="43">
        <v>239610.46</v>
      </c>
      <c r="G34" s="44">
        <f t="shared" si="0"/>
        <v>430354.07000000007</v>
      </c>
    </row>
    <row r="35" spans="1:7" x14ac:dyDescent="0.25">
      <c r="A35" s="42" t="s">
        <v>119</v>
      </c>
      <c r="B35" s="43">
        <v>14298701</v>
      </c>
      <c r="C35" s="43">
        <v>434780.01</v>
      </c>
      <c r="D35" s="43">
        <v>14733481.01</v>
      </c>
      <c r="E35" s="43">
        <v>6177961.1200000001</v>
      </c>
      <c r="F35" s="43">
        <v>6177961.1200000001</v>
      </c>
      <c r="G35" s="44">
        <f t="shared" si="0"/>
        <v>8555519.8900000006</v>
      </c>
    </row>
    <row r="36" spans="1:7" x14ac:dyDescent="0.25">
      <c r="A36" s="42" t="s">
        <v>120</v>
      </c>
      <c r="B36" s="43">
        <v>9241865</v>
      </c>
      <c r="C36" s="43">
        <v>50326.16</v>
      </c>
      <c r="D36" s="43">
        <v>9292191.1600000001</v>
      </c>
      <c r="E36" s="43">
        <v>4271295.04</v>
      </c>
      <c r="F36" s="43">
        <v>4271295.04</v>
      </c>
      <c r="G36" s="44">
        <f t="shared" si="0"/>
        <v>5020896.12</v>
      </c>
    </row>
    <row r="37" spans="1:7" x14ac:dyDescent="0.25">
      <c r="A37" s="42" t="s">
        <v>121</v>
      </c>
      <c r="B37" s="45">
        <v>0</v>
      </c>
      <c r="C37" s="43">
        <v>132354911.09</v>
      </c>
      <c r="D37" s="43">
        <v>132354911.09</v>
      </c>
      <c r="E37" s="43">
        <v>32388209.780000001</v>
      </c>
      <c r="F37" s="43">
        <v>32388209.780000001</v>
      </c>
      <c r="G37" s="44">
        <f t="shared" si="0"/>
        <v>99966701.310000002</v>
      </c>
    </row>
    <row r="38" spans="1:7" x14ac:dyDescent="0.25">
      <c r="A38" s="42" t="s">
        <v>122</v>
      </c>
      <c r="B38" s="43">
        <v>9800000</v>
      </c>
      <c r="C38" s="43">
        <v>99519205.109999999</v>
      </c>
      <c r="D38" s="43">
        <v>109319205.11</v>
      </c>
      <c r="E38" s="43">
        <v>7994910.8799999999</v>
      </c>
      <c r="F38" s="43">
        <v>7020013.4800000004</v>
      </c>
      <c r="G38" s="44">
        <f t="shared" si="0"/>
        <v>101324294.23</v>
      </c>
    </row>
    <row r="39" spans="1:7" x14ac:dyDescent="0.25">
      <c r="A39" s="42" t="s">
        <v>123</v>
      </c>
      <c r="B39" s="45">
        <v>0</v>
      </c>
      <c r="C39" s="43">
        <v>15853638.6</v>
      </c>
      <c r="D39" s="43">
        <v>15853638.6</v>
      </c>
      <c r="E39" s="43">
        <v>15213717.32</v>
      </c>
      <c r="F39" s="43">
        <v>14876521.4</v>
      </c>
      <c r="G39" s="44">
        <f t="shared" si="0"/>
        <v>639921.27999999933</v>
      </c>
    </row>
    <row r="40" spans="1:7" x14ac:dyDescent="0.25">
      <c r="A40" s="42" t="s">
        <v>124</v>
      </c>
      <c r="B40" s="45">
        <v>0</v>
      </c>
      <c r="C40" s="43">
        <v>9405368.8499999996</v>
      </c>
      <c r="D40" s="43">
        <v>9405368.8499999996</v>
      </c>
      <c r="E40" s="43">
        <v>1899333.13</v>
      </c>
      <c r="F40" s="43">
        <v>1899333.13</v>
      </c>
      <c r="G40" s="44">
        <f t="shared" si="0"/>
        <v>7506035.7199999997</v>
      </c>
    </row>
    <row r="41" spans="1:7" x14ac:dyDescent="0.25">
      <c r="A41" s="46" t="s">
        <v>125</v>
      </c>
      <c r="B41" s="47"/>
      <c r="C41" s="47"/>
      <c r="D41" s="47"/>
      <c r="E41" s="47"/>
      <c r="F41" s="47"/>
      <c r="G41" s="47"/>
    </row>
    <row r="42" spans="1:7" x14ac:dyDescent="0.25">
      <c r="A42" s="48" t="s">
        <v>126</v>
      </c>
      <c r="B42" s="49">
        <f>SUM(B43:GASTO_E_FIN_01)</f>
        <v>0</v>
      </c>
      <c r="C42" s="49">
        <f>SUM(C43:GASTO_E_FIN_02)</f>
        <v>0</v>
      </c>
      <c r="D42" s="49">
        <f>SUM(D43:GASTO_E_FIN_03)</f>
        <v>0</v>
      </c>
      <c r="E42" s="49">
        <f>SUM(E43:GASTO_E_FIN_04)</f>
        <v>0</v>
      </c>
      <c r="F42" s="49">
        <f>SUM(F43:GASTO_E_FIN_05)</f>
        <v>0</v>
      </c>
      <c r="G42" s="49">
        <f>SUM(G43:GASTO_E_FIN_06)</f>
        <v>0</v>
      </c>
    </row>
    <row r="43" spans="1:7" x14ac:dyDescent="0.25">
      <c r="A43" s="42" t="s">
        <v>127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f>D43-E43</f>
        <v>0</v>
      </c>
    </row>
    <row r="44" spans="1:7" x14ac:dyDescent="0.25">
      <c r="A44" s="42" t="s">
        <v>128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f t="shared" ref="G44:G50" si="1">D44-E44</f>
        <v>0</v>
      </c>
    </row>
    <row r="45" spans="1:7" x14ac:dyDescent="0.25">
      <c r="A45" s="42" t="s">
        <v>129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f t="shared" si="1"/>
        <v>0</v>
      </c>
    </row>
    <row r="46" spans="1:7" x14ac:dyDescent="0.25">
      <c r="A46" s="42" t="s">
        <v>130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f t="shared" si="1"/>
        <v>0</v>
      </c>
    </row>
    <row r="47" spans="1:7" x14ac:dyDescent="0.25">
      <c r="A47" s="42" t="s">
        <v>131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f t="shared" si="1"/>
        <v>0</v>
      </c>
    </row>
    <row r="48" spans="1:7" x14ac:dyDescent="0.25">
      <c r="A48" s="42" t="s">
        <v>132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f t="shared" si="1"/>
        <v>0</v>
      </c>
    </row>
    <row r="49" spans="1:7" x14ac:dyDescent="0.25">
      <c r="A49" s="42" t="s">
        <v>133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5">
        <f t="shared" si="1"/>
        <v>0</v>
      </c>
    </row>
    <row r="50" spans="1:7" x14ac:dyDescent="0.25">
      <c r="A50" s="42" t="s">
        <v>134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5">
        <f t="shared" si="1"/>
        <v>0</v>
      </c>
    </row>
    <row r="51" spans="1:7" x14ac:dyDescent="0.25">
      <c r="A51" s="46" t="s">
        <v>125</v>
      </c>
      <c r="B51" s="47"/>
      <c r="C51" s="47"/>
      <c r="D51" s="47"/>
      <c r="E51" s="47"/>
      <c r="F51" s="47"/>
      <c r="G51" s="47"/>
    </row>
    <row r="52" spans="1:7" x14ac:dyDescent="0.25">
      <c r="A52" s="48" t="s">
        <v>87</v>
      </c>
      <c r="B52" s="49">
        <f>GASTO_NE_T1+GASTO_E_T1</f>
        <v>1700775711</v>
      </c>
      <c r="C52" s="49">
        <f>GASTO_NE_T2+GASTO_E_T2</f>
        <v>267829039.90999997</v>
      </c>
      <c r="D52" s="49">
        <f>GASTO_NE_T3+GASTO_E_T3</f>
        <v>1968604750.9099994</v>
      </c>
      <c r="E52" s="49">
        <f>GASTO_NE_T4+GASTO_E_T4</f>
        <v>692182418.88999975</v>
      </c>
      <c r="F52" s="49">
        <f>GASTO_NE_T5+GASTO_E_T5</f>
        <v>688827719.32999969</v>
      </c>
      <c r="G52" s="49">
        <f>GASTO_NE_T6+GASTO_E_T6</f>
        <v>1276422332.02</v>
      </c>
    </row>
    <row r="53" spans="1:7" x14ac:dyDescent="0.25">
      <c r="A53" s="50"/>
      <c r="B53" s="22"/>
      <c r="C53" s="22"/>
      <c r="D53" s="22"/>
      <c r="E53" s="22"/>
      <c r="F53" s="22"/>
      <c r="G53" s="51"/>
    </row>
    <row r="54" spans="1:7" x14ac:dyDescent="0.25">
      <c r="A54" s="5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2" xr:uid="{1FCC5232-4848-4254-876B-2C42B420E47E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7B35-AAE6-4BA4-93A3-28B79C8CF42A}">
  <dimension ref="A1:H78"/>
  <sheetViews>
    <sheetView workbookViewId="0">
      <selection activeCell="A12" sqref="A12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4" width="10.85546875" hidden="1"/>
  </cols>
  <sheetData>
    <row r="1" spans="1:7" ht="57.75" customHeight="1" x14ac:dyDescent="0.25">
      <c r="A1" s="53" t="s">
        <v>135</v>
      </c>
      <c r="B1" s="54"/>
      <c r="C1" s="54"/>
      <c r="D1" s="54"/>
      <c r="E1" s="54"/>
      <c r="F1" s="54"/>
      <c r="G1" s="54"/>
    </row>
    <row r="2" spans="1:7" ht="15" x14ac:dyDescent="0.25">
      <c r="A2" s="25" t="str">
        <f>ENTE_PUBLICO_A</f>
        <v>PODER JUDICIAL DEL ESTADO DE GUANAJUATO, Gobierno del Estado de Guanajuato (a)</v>
      </c>
      <c r="B2" s="26"/>
      <c r="C2" s="26"/>
      <c r="D2" s="26"/>
      <c r="E2" s="26"/>
      <c r="F2" s="26"/>
      <c r="G2" s="27"/>
    </row>
    <row r="3" spans="1:7" ht="15" x14ac:dyDescent="0.25">
      <c r="A3" s="28" t="s">
        <v>136</v>
      </c>
      <c r="B3" s="29"/>
      <c r="C3" s="29"/>
      <c r="D3" s="29"/>
      <c r="E3" s="29"/>
      <c r="F3" s="29"/>
      <c r="G3" s="30"/>
    </row>
    <row r="4" spans="1:7" ht="15" x14ac:dyDescent="0.25">
      <c r="A4" s="28" t="s">
        <v>137</v>
      </c>
      <c r="B4" s="29"/>
      <c r="C4" s="29"/>
      <c r="D4" s="29"/>
      <c r="E4" s="29"/>
      <c r="F4" s="29"/>
      <c r="G4" s="30"/>
    </row>
    <row r="5" spans="1:7" ht="15" x14ac:dyDescent="0.25">
      <c r="A5" s="31" t="str">
        <f>TRIMESTRE</f>
        <v>Del 1 de enero al 30 de junio de 2018 (b)</v>
      </c>
      <c r="B5" s="32"/>
      <c r="C5" s="32"/>
      <c r="D5" s="32"/>
      <c r="E5" s="32"/>
      <c r="F5" s="32"/>
      <c r="G5" s="33"/>
    </row>
    <row r="6" spans="1:7" ht="15" x14ac:dyDescent="0.25">
      <c r="A6" s="34" t="s">
        <v>3</v>
      </c>
      <c r="B6" s="35"/>
      <c r="C6" s="35"/>
      <c r="D6" s="35"/>
      <c r="E6" s="35"/>
      <c r="F6" s="35"/>
      <c r="G6" s="36"/>
    </row>
    <row r="7" spans="1:7" ht="15" x14ac:dyDescent="0.25">
      <c r="A7" s="29" t="s">
        <v>4</v>
      </c>
      <c r="B7" s="34" t="s">
        <v>5</v>
      </c>
      <c r="C7" s="35"/>
      <c r="D7" s="35"/>
      <c r="E7" s="35"/>
      <c r="F7" s="36"/>
      <c r="G7" s="8" t="s">
        <v>138</v>
      </c>
    </row>
    <row r="8" spans="1:7" ht="30.75" customHeight="1" x14ac:dyDescent="0.25">
      <c r="A8" s="29"/>
      <c r="B8" s="39" t="s">
        <v>7</v>
      </c>
      <c r="C8" s="9" t="s">
        <v>139</v>
      </c>
      <c r="D8" s="39" t="s">
        <v>9</v>
      </c>
      <c r="E8" s="39" t="s">
        <v>10</v>
      </c>
      <c r="F8" s="55" t="s">
        <v>92</v>
      </c>
      <c r="G8" s="7"/>
    </row>
    <row r="9" spans="1:7" ht="15" x14ac:dyDescent="0.25">
      <c r="A9" s="40" t="s">
        <v>140</v>
      </c>
      <c r="B9" s="56">
        <f t="shared" ref="B9:G9" si="0">SUM(B10,B19,B27,B37)</f>
        <v>1700775711</v>
      </c>
      <c r="C9" s="56">
        <f t="shared" si="0"/>
        <v>267829039.91</v>
      </c>
      <c r="D9" s="56">
        <f t="shared" si="0"/>
        <v>1968604750.9100001</v>
      </c>
      <c r="E9" s="56">
        <f t="shared" si="0"/>
        <v>692182418.88999999</v>
      </c>
      <c r="F9" s="56">
        <f t="shared" si="0"/>
        <v>688827719.33000004</v>
      </c>
      <c r="G9" s="56">
        <f t="shared" si="0"/>
        <v>1276422332.02</v>
      </c>
    </row>
    <row r="10" spans="1:7" ht="15" x14ac:dyDescent="0.25">
      <c r="A10" s="57" t="s">
        <v>141</v>
      </c>
      <c r="B10" s="58">
        <f t="shared" ref="B10:G10" si="1">SUM(B11:B18)</f>
        <v>1700775711</v>
      </c>
      <c r="C10" s="58">
        <f t="shared" si="1"/>
        <v>267829039.91</v>
      </c>
      <c r="D10" s="58">
        <f t="shared" si="1"/>
        <v>1968604750.9100001</v>
      </c>
      <c r="E10" s="58">
        <f t="shared" si="1"/>
        <v>692182418.88999999</v>
      </c>
      <c r="F10" s="58">
        <f t="shared" si="1"/>
        <v>688827719.33000004</v>
      </c>
      <c r="G10" s="58">
        <f t="shared" si="1"/>
        <v>1276422332.02</v>
      </c>
    </row>
    <row r="11" spans="1:7" ht="15" x14ac:dyDescent="0.25">
      <c r="A11" s="59" t="s">
        <v>142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>D11-E11</f>
        <v>0</v>
      </c>
    </row>
    <row r="12" spans="1:7" ht="14.25" customHeight="1" x14ac:dyDescent="0.25">
      <c r="A12" s="59" t="s">
        <v>143</v>
      </c>
      <c r="B12" s="61">
        <v>1700775711</v>
      </c>
      <c r="C12" s="61">
        <v>267829039.91</v>
      </c>
      <c r="D12" s="61">
        <v>1968604750.9100001</v>
      </c>
      <c r="E12" s="61">
        <v>692182418.88999999</v>
      </c>
      <c r="F12" s="61">
        <v>688827719.33000004</v>
      </c>
      <c r="G12" s="60">
        <f t="shared" ref="G12:G18" si="2">D12-E12</f>
        <v>1276422332.02</v>
      </c>
    </row>
    <row r="13" spans="1:7" ht="15" x14ac:dyDescent="0.25">
      <c r="A13" s="59" t="s">
        <v>144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2"/>
        <v>0</v>
      </c>
    </row>
    <row r="14" spans="1:7" ht="15" x14ac:dyDescent="0.25">
      <c r="A14" s="59" t="s">
        <v>145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2"/>
        <v>0</v>
      </c>
    </row>
    <row r="15" spans="1:7" ht="15" x14ac:dyDescent="0.25">
      <c r="A15" s="59" t="s">
        <v>146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2"/>
        <v>0</v>
      </c>
    </row>
    <row r="16" spans="1:7" ht="15" x14ac:dyDescent="0.25">
      <c r="A16" s="59" t="s">
        <v>147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f t="shared" si="2"/>
        <v>0</v>
      </c>
    </row>
    <row r="17" spans="1:7" ht="15" x14ac:dyDescent="0.25">
      <c r="A17" s="59" t="s">
        <v>148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 t="shared" si="2"/>
        <v>0</v>
      </c>
    </row>
    <row r="18" spans="1:7" ht="15" x14ac:dyDescent="0.25">
      <c r="A18" s="59" t="s">
        <v>149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si="2"/>
        <v>0</v>
      </c>
    </row>
    <row r="19" spans="1:7" ht="15" x14ac:dyDescent="0.25">
      <c r="A19" s="57" t="s">
        <v>150</v>
      </c>
      <c r="B19" s="58">
        <f t="shared" ref="B19:G19" si="3">SUM(B20:B26)</f>
        <v>0</v>
      </c>
      <c r="C19" s="58">
        <f t="shared" si="3"/>
        <v>0</v>
      </c>
      <c r="D19" s="58">
        <f t="shared" si="3"/>
        <v>0</v>
      </c>
      <c r="E19" s="58">
        <f t="shared" si="3"/>
        <v>0</v>
      </c>
      <c r="F19" s="58">
        <f t="shared" si="3"/>
        <v>0</v>
      </c>
      <c r="G19" s="58">
        <f t="shared" si="3"/>
        <v>0</v>
      </c>
    </row>
    <row r="20" spans="1:7" ht="15" x14ac:dyDescent="0.25">
      <c r="A20" s="59" t="s">
        <v>151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ht="15" x14ac:dyDescent="0.25">
      <c r="A21" s="59" t="s">
        <v>152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6" si="4">D21-E21</f>
        <v>0</v>
      </c>
    </row>
    <row r="22" spans="1:7" ht="15" x14ac:dyDescent="0.25">
      <c r="A22" s="59" t="s">
        <v>153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4"/>
        <v>0</v>
      </c>
    </row>
    <row r="23" spans="1:7" ht="15" x14ac:dyDescent="0.25">
      <c r="A23" s="59" t="s">
        <v>154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4"/>
        <v>0</v>
      </c>
    </row>
    <row r="24" spans="1:7" ht="15" x14ac:dyDescent="0.25">
      <c r="A24" s="59" t="s">
        <v>155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4"/>
        <v>0</v>
      </c>
    </row>
    <row r="25" spans="1:7" ht="15" x14ac:dyDescent="0.25">
      <c r="A25" s="59" t="s">
        <v>156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4"/>
        <v>0</v>
      </c>
    </row>
    <row r="26" spans="1:7" ht="15" x14ac:dyDescent="0.25">
      <c r="A26" s="59" t="s">
        <v>157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4"/>
        <v>0</v>
      </c>
    </row>
    <row r="27" spans="1:7" ht="15" x14ac:dyDescent="0.25">
      <c r="A27" s="57" t="s">
        <v>158</v>
      </c>
      <c r="B27" s="58">
        <f t="shared" ref="B27:G27" si="5">SUM(B28:B36)</f>
        <v>0</v>
      </c>
      <c r="C27" s="58">
        <f t="shared" si="5"/>
        <v>0</v>
      </c>
      <c r="D27" s="58">
        <f t="shared" si="5"/>
        <v>0</v>
      </c>
      <c r="E27" s="58">
        <f t="shared" si="5"/>
        <v>0</v>
      </c>
      <c r="F27" s="58">
        <f t="shared" si="5"/>
        <v>0</v>
      </c>
      <c r="G27" s="58">
        <f t="shared" si="5"/>
        <v>0</v>
      </c>
    </row>
    <row r="28" spans="1:7" ht="15" x14ac:dyDescent="0.25">
      <c r="A28" s="62" t="s">
        <v>159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f>D28-E28</f>
        <v>0</v>
      </c>
    </row>
    <row r="29" spans="1:7" ht="15" x14ac:dyDescent="0.25">
      <c r="A29" s="59" t="s">
        <v>160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6" si="6">D29-E29</f>
        <v>0</v>
      </c>
    </row>
    <row r="30" spans="1:7" ht="15" x14ac:dyDescent="0.25">
      <c r="A30" s="59" t="s">
        <v>161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6"/>
        <v>0</v>
      </c>
    </row>
    <row r="31" spans="1:7" ht="15" x14ac:dyDescent="0.25">
      <c r="A31" s="59" t="s">
        <v>162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6"/>
        <v>0</v>
      </c>
    </row>
    <row r="32" spans="1:7" ht="15" x14ac:dyDescent="0.25">
      <c r="A32" s="59" t="s">
        <v>163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6"/>
        <v>0</v>
      </c>
    </row>
    <row r="33" spans="1:7" ht="15" x14ac:dyDescent="0.25">
      <c r="A33" s="59" t="s">
        <v>164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6"/>
        <v>0</v>
      </c>
    </row>
    <row r="34" spans="1:7" ht="15" x14ac:dyDescent="0.25">
      <c r="A34" s="59" t="s">
        <v>165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6"/>
        <v>0</v>
      </c>
    </row>
    <row r="35" spans="1:7" ht="15" x14ac:dyDescent="0.25">
      <c r="A35" s="59" t="s">
        <v>166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 t="shared" si="6"/>
        <v>0</v>
      </c>
    </row>
    <row r="36" spans="1:7" ht="15" x14ac:dyDescent="0.25">
      <c r="A36" s="59" t="s">
        <v>167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 t="shared" si="6"/>
        <v>0</v>
      </c>
    </row>
    <row r="37" spans="1:7" ht="30" x14ac:dyDescent="0.25">
      <c r="A37" s="63" t="s">
        <v>168</v>
      </c>
      <c r="B37" s="58">
        <f t="shared" ref="B37:G37" si="7">SUM(B38:B41)</f>
        <v>0</v>
      </c>
      <c r="C37" s="58">
        <f t="shared" si="7"/>
        <v>0</v>
      </c>
      <c r="D37" s="58">
        <f t="shared" si="7"/>
        <v>0</v>
      </c>
      <c r="E37" s="58">
        <f t="shared" si="7"/>
        <v>0</v>
      </c>
      <c r="F37" s="58">
        <f t="shared" si="7"/>
        <v>0</v>
      </c>
      <c r="G37" s="58">
        <f t="shared" si="7"/>
        <v>0</v>
      </c>
    </row>
    <row r="38" spans="1:7" ht="15" x14ac:dyDescent="0.25">
      <c r="A38" s="62" t="s">
        <v>169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D38-E38</f>
        <v>0</v>
      </c>
    </row>
    <row r="39" spans="1:7" ht="30" x14ac:dyDescent="0.25">
      <c r="A39" s="62" t="s">
        <v>170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D39-E39</f>
        <v>0</v>
      </c>
    </row>
    <row r="40" spans="1:7" ht="15" x14ac:dyDescent="0.25">
      <c r="A40" s="62" t="s">
        <v>171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f>D40-E40</f>
        <v>0</v>
      </c>
    </row>
    <row r="41" spans="1:7" ht="15" x14ac:dyDescent="0.25">
      <c r="A41" s="62" t="s">
        <v>172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f>D41-E41</f>
        <v>0</v>
      </c>
    </row>
    <row r="42" spans="1:7" ht="15" x14ac:dyDescent="0.25">
      <c r="A42" s="62"/>
      <c r="B42" s="60"/>
      <c r="C42" s="60"/>
      <c r="D42" s="60"/>
      <c r="E42" s="60"/>
      <c r="F42" s="60"/>
      <c r="G42" s="60"/>
    </row>
    <row r="43" spans="1:7" ht="15" x14ac:dyDescent="0.25">
      <c r="A43" s="48" t="s">
        <v>173</v>
      </c>
      <c r="B43" s="64">
        <f t="shared" ref="B43:G43" si="8">SUM(B44,B53,B61,B71)</f>
        <v>0</v>
      </c>
      <c r="C43" s="64">
        <f t="shared" si="8"/>
        <v>0</v>
      </c>
      <c r="D43" s="64">
        <f t="shared" si="8"/>
        <v>0</v>
      </c>
      <c r="E43" s="64">
        <f t="shared" si="8"/>
        <v>0</v>
      </c>
      <c r="F43" s="64">
        <f t="shared" si="8"/>
        <v>0</v>
      </c>
      <c r="G43" s="64">
        <f t="shared" si="8"/>
        <v>0</v>
      </c>
    </row>
    <row r="44" spans="1:7" ht="15" x14ac:dyDescent="0.25">
      <c r="A44" s="57" t="s">
        <v>174</v>
      </c>
      <c r="B44" s="60">
        <f t="shared" ref="B44:G44" si="9">SUM(B45:B52)</f>
        <v>0</v>
      </c>
      <c r="C44" s="60">
        <f t="shared" si="9"/>
        <v>0</v>
      </c>
      <c r="D44" s="60">
        <f t="shared" si="9"/>
        <v>0</v>
      </c>
      <c r="E44" s="60">
        <f t="shared" si="9"/>
        <v>0</v>
      </c>
      <c r="F44" s="60">
        <f t="shared" si="9"/>
        <v>0</v>
      </c>
      <c r="G44" s="60">
        <f t="shared" si="9"/>
        <v>0</v>
      </c>
    </row>
    <row r="45" spans="1:7" ht="15" x14ac:dyDescent="0.25">
      <c r="A45" s="62" t="s">
        <v>142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>D45-E45</f>
        <v>0</v>
      </c>
    </row>
    <row r="46" spans="1:7" ht="15" x14ac:dyDescent="0.25">
      <c r="A46" s="62" t="s">
        <v>143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 t="shared" ref="G46:G52" si="10">D46-E46</f>
        <v>0</v>
      </c>
    </row>
    <row r="47" spans="1:7" ht="15" x14ac:dyDescent="0.25">
      <c r="A47" s="62" t="s">
        <v>144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si="10"/>
        <v>0</v>
      </c>
    </row>
    <row r="48" spans="1:7" ht="15" x14ac:dyDescent="0.25">
      <c r="A48" s="62" t="s">
        <v>145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10"/>
        <v>0</v>
      </c>
    </row>
    <row r="49" spans="1:7" ht="15" x14ac:dyDescent="0.25">
      <c r="A49" s="62" t="s">
        <v>146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10"/>
        <v>0</v>
      </c>
    </row>
    <row r="50" spans="1:7" ht="15" x14ac:dyDescent="0.25">
      <c r="A50" s="62" t="s">
        <v>147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10"/>
        <v>0</v>
      </c>
    </row>
    <row r="51" spans="1:7" ht="15" x14ac:dyDescent="0.25">
      <c r="A51" s="62" t="s">
        <v>148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10"/>
        <v>0</v>
      </c>
    </row>
    <row r="52" spans="1:7" ht="15" x14ac:dyDescent="0.25">
      <c r="A52" s="62" t="s">
        <v>149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10"/>
        <v>0</v>
      </c>
    </row>
    <row r="53" spans="1:7" ht="15" x14ac:dyDescent="0.25">
      <c r="A53" s="57" t="s">
        <v>150</v>
      </c>
      <c r="B53" s="58">
        <f t="shared" ref="B53:G53" si="11">SUM(B54:B60)</f>
        <v>0</v>
      </c>
      <c r="C53" s="58">
        <f t="shared" si="11"/>
        <v>0</v>
      </c>
      <c r="D53" s="58">
        <f t="shared" si="11"/>
        <v>0</v>
      </c>
      <c r="E53" s="58">
        <f t="shared" si="11"/>
        <v>0</v>
      </c>
      <c r="F53" s="58">
        <f t="shared" si="11"/>
        <v>0</v>
      </c>
      <c r="G53" s="58">
        <f t="shared" si="11"/>
        <v>0</v>
      </c>
    </row>
    <row r="54" spans="1:7" ht="15" x14ac:dyDescent="0.25">
      <c r="A54" s="62" t="s">
        <v>151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>D54-E54</f>
        <v>0</v>
      </c>
    </row>
    <row r="55" spans="1:7" ht="15" x14ac:dyDescent="0.25">
      <c r="A55" s="62" t="s">
        <v>152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 t="shared" ref="G55:G60" si="12">D55-E55</f>
        <v>0</v>
      </c>
    </row>
    <row r="56" spans="1:7" ht="15" x14ac:dyDescent="0.25">
      <c r="A56" s="62" t="s">
        <v>153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si="12"/>
        <v>0</v>
      </c>
    </row>
    <row r="57" spans="1:7" ht="15" x14ac:dyDescent="0.25">
      <c r="A57" s="65" t="s">
        <v>154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2"/>
        <v>0</v>
      </c>
    </row>
    <row r="58" spans="1:7" ht="15" x14ac:dyDescent="0.25">
      <c r="A58" s="62" t="s">
        <v>155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2"/>
        <v>0</v>
      </c>
    </row>
    <row r="59" spans="1:7" ht="15" x14ac:dyDescent="0.25">
      <c r="A59" s="62" t="s">
        <v>156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si="12"/>
        <v>0</v>
      </c>
    </row>
    <row r="60" spans="1:7" ht="15" x14ac:dyDescent="0.25">
      <c r="A60" s="62" t="s">
        <v>157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 t="shared" si="12"/>
        <v>0</v>
      </c>
    </row>
    <row r="61" spans="1:7" ht="15" x14ac:dyDescent="0.25">
      <c r="A61" s="57" t="s">
        <v>158</v>
      </c>
      <c r="B61" s="58">
        <f t="shared" ref="B61:G61" si="13">SUM(B62:B70)</f>
        <v>0</v>
      </c>
      <c r="C61" s="58">
        <f t="shared" si="13"/>
        <v>0</v>
      </c>
      <c r="D61" s="58">
        <f t="shared" si="13"/>
        <v>0</v>
      </c>
      <c r="E61" s="58">
        <f t="shared" si="13"/>
        <v>0</v>
      </c>
      <c r="F61" s="58">
        <f t="shared" si="13"/>
        <v>0</v>
      </c>
      <c r="G61" s="58">
        <f t="shared" si="13"/>
        <v>0</v>
      </c>
    </row>
    <row r="62" spans="1:7" ht="15" x14ac:dyDescent="0.25">
      <c r="A62" s="62" t="s">
        <v>159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D62-E62</f>
        <v>0</v>
      </c>
    </row>
    <row r="63" spans="1:7" ht="15" x14ac:dyDescent="0.25">
      <c r="A63" s="62" t="s">
        <v>160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 t="shared" ref="G63:G70" si="14">D63-E63</f>
        <v>0</v>
      </c>
    </row>
    <row r="64" spans="1:7" ht="15" x14ac:dyDescent="0.25">
      <c r="A64" s="62" t="s">
        <v>161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f t="shared" si="14"/>
        <v>0</v>
      </c>
    </row>
    <row r="65" spans="1:8" ht="15" x14ac:dyDescent="0.25">
      <c r="A65" s="62" t="s">
        <v>162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f t="shared" si="14"/>
        <v>0</v>
      </c>
    </row>
    <row r="66" spans="1:8" ht="15" x14ac:dyDescent="0.25">
      <c r="A66" s="62" t="s">
        <v>163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f t="shared" si="14"/>
        <v>0</v>
      </c>
    </row>
    <row r="67" spans="1:8" ht="15" x14ac:dyDescent="0.25">
      <c r="A67" s="62" t="s">
        <v>164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f t="shared" si="14"/>
        <v>0</v>
      </c>
    </row>
    <row r="68" spans="1:8" ht="15" x14ac:dyDescent="0.25">
      <c r="A68" s="62" t="s">
        <v>165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 t="shared" si="14"/>
        <v>0</v>
      </c>
    </row>
    <row r="69" spans="1:8" ht="15" x14ac:dyDescent="0.25">
      <c r="A69" s="62" t="s">
        <v>166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f t="shared" si="14"/>
        <v>0</v>
      </c>
    </row>
    <row r="70" spans="1:8" ht="15" x14ac:dyDescent="0.25">
      <c r="A70" s="62" t="s">
        <v>167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f t="shared" si="14"/>
        <v>0</v>
      </c>
    </row>
    <row r="71" spans="1:8" ht="15" x14ac:dyDescent="0.25">
      <c r="A71" s="63" t="s">
        <v>175</v>
      </c>
      <c r="B71" s="66">
        <f t="shared" ref="B71:G71" si="15">SUM(B72:B75)</f>
        <v>0</v>
      </c>
      <c r="C71" s="66">
        <f t="shared" si="15"/>
        <v>0</v>
      </c>
      <c r="D71" s="66">
        <f t="shared" si="15"/>
        <v>0</v>
      </c>
      <c r="E71" s="66">
        <f t="shared" si="15"/>
        <v>0</v>
      </c>
      <c r="F71" s="66">
        <f t="shared" si="15"/>
        <v>0</v>
      </c>
      <c r="G71" s="66">
        <f t="shared" si="15"/>
        <v>0</v>
      </c>
    </row>
    <row r="72" spans="1:8" ht="15" x14ac:dyDescent="0.25">
      <c r="A72" s="62" t="s">
        <v>169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f>D72-E72</f>
        <v>0</v>
      </c>
    </row>
    <row r="73" spans="1:8" ht="30" x14ac:dyDescent="0.25">
      <c r="A73" s="62" t="s">
        <v>170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D73-E73</f>
        <v>0</v>
      </c>
    </row>
    <row r="74" spans="1:8" ht="15" x14ac:dyDescent="0.25">
      <c r="A74" s="62" t="s">
        <v>171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D74-E74</f>
        <v>0</v>
      </c>
    </row>
    <row r="75" spans="1:8" ht="15" x14ac:dyDescent="0.25">
      <c r="A75" s="62" t="s">
        <v>172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f>D75-E75</f>
        <v>0</v>
      </c>
    </row>
    <row r="76" spans="1:8" ht="15" x14ac:dyDescent="0.25">
      <c r="A76" s="47"/>
      <c r="B76" s="67"/>
      <c r="C76" s="67"/>
      <c r="D76" s="67"/>
      <c r="E76" s="67"/>
      <c r="F76" s="67"/>
      <c r="G76" s="67"/>
    </row>
    <row r="77" spans="1:8" ht="15" x14ac:dyDescent="0.25">
      <c r="A77" s="48" t="s">
        <v>87</v>
      </c>
      <c r="B77" s="64">
        <f t="shared" ref="B77:G77" si="16">B43+B9</f>
        <v>1700775711</v>
      </c>
      <c r="C77" s="64">
        <f t="shared" si="16"/>
        <v>267829039.91</v>
      </c>
      <c r="D77" s="64">
        <f t="shared" si="16"/>
        <v>1968604750.9100001</v>
      </c>
      <c r="E77" s="64">
        <f t="shared" si="16"/>
        <v>692182418.88999999</v>
      </c>
      <c r="F77" s="64">
        <f t="shared" si="16"/>
        <v>688827719.33000004</v>
      </c>
      <c r="G77" s="64">
        <f t="shared" si="16"/>
        <v>1276422332.02</v>
      </c>
    </row>
    <row r="78" spans="1:8" ht="15" x14ac:dyDescent="0.25">
      <c r="A78" s="50"/>
      <c r="B78" s="68"/>
      <c r="C78" s="68"/>
      <c r="D78" s="68"/>
      <c r="E78" s="68"/>
      <c r="F78" s="68"/>
      <c r="G78" s="68"/>
      <c r="H78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73113D68-C5A7-432F-83F8-9A5EEA2484FC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0B2AF-01F1-43D3-8BCB-2B6BBEB1E2CE}">
  <dimension ref="A1:G34"/>
  <sheetViews>
    <sheetView topLeftCell="A28" workbookViewId="0">
      <selection activeCell="A44" sqref="A44"/>
    </sheetView>
  </sheetViews>
  <sheetFormatPr baseColWidth="10" defaultRowHeight="15" x14ac:dyDescent="0.25"/>
  <cols>
    <col min="1" max="1" width="111.85546875" customWidth="1"/>
    <col min="2" max="6" width="20.7109375" style="77" customWidth="1"/>
    <col min="7" max="7" width="17.5703125" style="77" customWidth="1"/>
  </cols>
  <sheetData>
    <row r="1" spans="1:7" ht="21" x14ac:dyDescent="0.25">
      <c r="A1" s="1" t="s">
        <v>176</v>
      </c>
      <c r="B1" s="2"/>
      <c r="C1" s="2"/>
      <c r="D1" s="2"/>
      <c r="E1" s="2"/>
      <c r="F1" s="2"/>
      <c r="G1" s="2"/>
    </row>
    <row r="2" spans="1:7" x14ac:dyDescent="0.25">
      <c r="A2" s="25" t="str">
        <f>ENTE_PUBLICO_A</f>
        <v>PODER JUDICIAL DEL ESTADO DE GUANAJUATO, Gobierno del Estado de Guanajuato (a)</v>
      </c>
      <c r="B2" s="26"/>
      <c r="C2" s="26"/>
      <c r="D2" s="26"/>
      <c r="E2" s="26"/>
      <c r="F2" s="26"/>
      <c r="G2" s="27"/>
    </row>
    <row r="3" spans="1:7" x14ac:dyDescent="0.25">
      <c r="A3" s="31" t="s">
        <v>1</v>
      </c>
      <c r="B3" s="32"/>
      <c r="C3" s="32"/>
      <c r="D3" s="32"/>
      <c r="E3" s="32"/>
      <c r="F3" s="32"/>
      <c r="G3" s="33"/>
    </row>
    <row r="4" spans="1:7" x14ac:dyDescent="0.25">
      <c r="A4" s="31" t="s">
        <v>177</v>
      </c>
      <c r="B4" s="32"/>
      <c r="C4" s="32"/>
      <c r="D4" s="32"/>
      <c r="E4" s="32"/>
      <c r="F4" s="32"/>
      <c r="G4" s="33"/>
    </row>
    <row r="5" spans="1:7" x14ac:dyDescent="0.25">
      <c r="A5" s="31" t="str">
        <f>TRIMESTRE</f>
        <v>Del 1 de enero al 30 de junio de 2018 (b)</v>
      </c>
      <c r="B5" s="32"/>
      <c r="C5" s="32"/>
      <c r="D5" s="32"/>
      <c r="E5" s="32"/>
      <c r="F5" s="32"/>
      <c r="G5" s="33"/>
    </row>
    <row r="6" spans="1:7" x14ac:dyDescent="0.25">
      <c r="A6" s="34" t="s">
        <v>3</v>
      </c>
      <c r="B6" s="35"/>
      <c r="C6" s="35"/>
      <c r="D6" s="35"/>
      <c r="E6" s="35"/>
      <c r="F6" s="35"/>
      <c r="G6" s="36"/>
    </row>
    <row r="7" spans="1:7" x14ac:dyDescent="0.25">
      <c r="A7" s="37" t="s">
        <v>178</v>
      </c>
      <c r="B7" s="7" t="s">
        <v>5</v>
      </c>
      <c r="C7" s="7"/>
      <c r="D7" s="7"/>
      <c r="E7" s="7"/>
      <c r="F7" s="7"/>
      <c r="G7" s="7" t="s">
        <v>6</v>
      </c>
    </row>
    <row r="8" spans="1:7" ht="30" x14ac:dyDescent="0.25">
      <c r="A8" s="6"/>
      <c r="B8" s="9" t="s">
        <v>7</v>
      </c>
      <c r="C8" s="69" t="s">
        <v>139</v>
      </c>
      <c r="D8" s="69" t="s">
        <v>91</v>
      </c>
      <c r="E8" s="69" t="s">
        <v>10</v>
      </c>
      <c r="F8" s="69" t="s">
        <v>92</v>
      </c>
      <c r="G8" s="70"/>
    </row>
    <row r="9" spans="1:7" x14ac:dyDescent="0.25">
      <c r="A9" s="40" t="s">
        <v>179</v>
      </c>
      <c r="B9" s="71">
        <f t="shared" ref="B9:G9" si="0">SUM(B10,B11,B12,B15,B16,B19)</f>
        <v>1352423527</v>
      </c>
      <c r="C9" s="71">
        <f t="shared" si="0"/>
        <v>1568716.09</v>
      </c>
      <c r="D9" s="71">
        <f t="shared" si="0"/>
        <v>1353992243.0899999</v>
      </c>
      <c r="E9" s="71">
        <f t="shared" si="0"/>
        <v>541272523.87</v>
      </c>
      <c r="F9" s="71">
        <f t="shared" si="0"/>
        <v>541272523.87</v>
      </c>
      <c r="G9" s="71">
        <f t="shared" si="0"/>
        <v>812719719.21999991</v>
      </c>
    </row>
    <row r="10" spans="1:7" x14ac:dyDescent="0.25">
      <c r="A10" s="57" t="s">
        <v>180</v>
      </c>
      <c r="B10" s="72">
        <v>1352423527</v>
      </c>
      <c r="C10" s="72">
        <v>1568716.09</v>
      </c>
      <c r="D10" s="72">
        <v>1353992243.0899999</v>
      </c>
      <c r="E10" s="72">
        <v>541272523.87</v>
      </c>
      <c r="F10" s="72">
        <v>541272523.87</v>
      </c>
      <c r="G10" s="73">
        <f>D10-E10</f>
        <v>812719719.21999991</v>
      </c>
    </row>
    <row r="11" spans="1:7" x14ac:dyDescent="0.25">
      <c r="A11" s="57" t="s">
        <v>181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f>D11-E11</f>
        <v>0</v>
      </c>
    </row>
    <row r="12" spans="1:7" x14ac:dyDescent="0.25">
      <c r="A12" s="57" t="s">
        <v>182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f>G13+G14</f>
        <v>0</v>
      </c>
    </row>
    <row r="13" spans="1:7" x14ac:dyDescent="0.25">
      <c r="A13" s="59" t="s">
        <v>183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f>D13-E13</f>
        <v>0</v>
      </c>
    </row>
    <row r="14" spans="1:7" x14ac:dyDescent="0.25">
      <c r="A14" s="59" t="s">
        <v>184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f>D14-E14</f>
        <v>0</v>
      </c>
    </row>
    <row r="15" spans="1:7" x14ac:dyDescent="0.25">
      <c r="A15" s="57" t="s">
        <v>185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f>D15-E15</f>
        <v>0</v>
      </c>
    </row>
    <row r="16" spans="1:7" x14ac:dyDescent="0.25">
      <c r="A16" s="63" t="s">
        <v>186</v>
      </c>
      <c r="B16" s="73">
        <f t="shared" ref="B16:G16" si="1">B17+B18</f>
        <v>0</v>
      </c>
      <c r="C16" s="73">
        <f t="shared" si="1"/>
        <v>0</v>
      </c>
      <c r="D16" s="73">
        <f t="shared" si="1"/>
        <v>0</v>
      </c>
      <c r="E16" s="73">
        <f t="shared" si="1"/>
        <v>0</v>
      </c>
      <c r="F16" s="73">
        <f t="shared" si="1"/>
        <v>0</v>
      </c>
      <c r="G16" s="73">
        <f t="shared" si="1"/>
        <v>0</v>
      </c>
    </row>
    <row r="17" spans="1:7" x14ac:dyDescent="0.25">
      <c r="A17" s="59" t="s">
        <v>187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f>D17-E17</f>
        <v>0</v>
      </c>
    </row>
    <row r="18" spans="1:7" x14ac:dyDescent="0.25">
      <c r="A18" s="59" t="s">
        <v>188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f>D18-E18</f>
        <v>0</v>
      </c>
    </row>
    <row r="19" spans="1:7" x14ac:dyDescent="0.25">
      <c r="A19" s="57" t="s">
        <v>189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f>D19-E19</f>
        <v>0</v>
      </c>
    </row>
    <row r="20" spans="1:7" x14ac:dyDescent="0.25">
      <c r="A20" s="47"/>
      <c r="B20" s="74"/>
      <c r="C20" s="74"/>
      <c r="D20" s="74"/>
      <c r="E20" s="74"/>
      <c r="F20" s="74"/>
      <c r="G20" s="74"/>
    </row>
    <row r="21" spans="1:7" x14ac:dyDescent="0.25">
      <c r="A21" s="75" t="s">
        <v>190</v>
      </c>
      <c r="B21" s="71">
        <f t="shared" ref="B21:G21" si="2">SUM(B22,B23,B24,B27,B28,B31)</f>
        <v>0</v>
      </c>
      <c r="C21" s="71">
        <f t="shared" si="2"/>
        <v>0</v>
      </c>
      <c r="D21" s="71">
        <f t="shared" si="2"/>
        <v>0</v>
      </c>
      <c r="E21" s="71">
        <f t="shared" si="2"/>
        <v>0</v>
      </c>
      <c r="F21" s="71">
        <f t="shared" si="2"/>
        <v>0</v>
      </c>
      <c r="G21" s="71">
        <f t="shared" si="2"/>
        <v>0</v>
      </c>
    </row>
    <row r="22" spans="1:7" x14ac:dyDescent="0.25">
      <c r="A22" s="57" t="s">
        <v>180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f>D22-E22</f>
        <v>0</v>
      </c>
    </row>
    <row r="23" spans="1:7" x14ac:dyDescent="0.25">
      <c r="A23" s="57" t="s">
        <v>181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f>D23-E23</f>
        <v>0</v>
      </c>
    </row>
    <row r="24" spans="1:7" x14ac:dyDescent="0.25">
      <c r="A24" s="57" t="s">
        <v>182</v>
      </c>
      <c r="B24" s="73">
        <f t="shared" ref="B24:G24" si="3">B25+B26</f>
        <v>0</v>
      </c>
      <c r="C24" s="73">
        <f t="shared" si="3"/>
        <v>0</v>
      </c>
      <c r="D24" s="73">
        <f t="shared" si="3"/>
        <v>0</v>
      </c>
      <c r="E24" s="73">
        <f t="shared" si="3"/>
        <v>0</v>
      </c>
      <c r="F24" s="73">
        <f t="shared" si="3"/>
        <v>0</v>
      </c>
      <c r="G24" s="73">
        <f t="shared" si="3"/>
        <v>0</v>
      </c>
    </row>
    <row r="25" spans="1:7" x14ac:dyDescent="0.25">
      <c r="A25" s="59" t="s">
        <v>183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f>D25-E25</f>
        <v>0</v>
      </c>
    </row>
    <row r="26" spans="1:7" x14ac:dyDescent="0.25">
      <c r="A26" s="59" t="s">
        <v>184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f>D26-E26</f>
        <v>0</v>
      </c>
    </row>
    <row r="27" spans="1:7" x14ac:dyDescent="0.25">
      <c r="A27" s="57" t="s">
        <v>185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f>D27-E27</f>
        <v>0</v>
      </c>
    </row>
    <row r="28" spans="1:7" x14ac:dyDescent="0.25">
      <c r="A28" s="63" t="s">
        <v>186</v>
      </c>
      <c r="B28" s="73">
        <f t="shared" ref="B28:G28" si="4">B29+B30</f>
        <v>0</v>
      </c>
      <c r="C28" s="73">
        <f t="shared" si="4"/>
        <v>0</v>
      </c>
      <c r="D28" s="73">
        <f t="shared" si="4"/>
        <v>0</v>
      </c>
      <c r="E28" s="73">
        <f t="shared" si="4"/>
        <v>0</v>
      </c>
      <c r="F28" s="73">
        <f t="shared" si="4"/>
        <v>0</v>
      </c>
      <c r="G28" s="73">
        <f t="shared" si="4"/>
        <v>0</v>
      </c>
    </row>
    <row r="29" spans="1:7" x14ac:dyDescent="0.25">
      <c r="A29" s="59" t="s">
        <v>187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f>D29-E29</f>
        <v>0</v>
      </c>
    </row>
    <row r="30" spans="1:7" x14ac:dyDescent="0.25">
      <c r="A30" s="59" t="s">
        <v>188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f>D30-E30</f>
        <v>0</v>
      </c>
    </row>
    <row r="31" spans="1:7" x14ac:dyDescent="0.25">
      <c r="A31" s="57" t="s">
        <v>189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f>D31-E31</f>
        <v>0</v>
      </c>
    </row>
    <row r="32" spans="1:7" x14ac:dyDescent="0.25">
      <c r="A32" s="47"/>
      <c r="B32" s="74"/>
      <c r="C32" s="74"/>
      <c r="D32" s="74"/>
      <c r="E32" s="74"/>
      <c r="F32" s="74"/>
      <c r="G32" s="74"/>
    </row>
    <row r="33" spans="1:7" x14ac:dyDescent="0.25">
      <c r="A33" s="48" t="s">
        <v>191</v>
      </c>
      <c r="B33" s="71">
        <f t="shared" ref="B33:G33" si="5">B21+B9</f>
        <v>1352423527</v>
      </c>
      <c r="C33" s="71">
        <f t="shared" si="5"/>
        <v>1568716.09</v>
      </c>
      <c r="D33" s="71">
        <f t="shared" si="5"/>
        <v>1353992243.0899999</v>
      </c>
      <c r="E33" s="71">
        <f t="shared" si="5"/>
        <v>541272523.87</v>
      </c>
      <c r="F33" s="71">
        <f t="shared" si="5"/>
        <v>541272523.87</v>
      </c>
      <c r="G33" s="71">
        <f t="shared" si="5"/>
        <v>812719719.21999991</v>
      </c>
    </row>
    <row r="34" spans="1:7" x14ac:dyDescent="0.25">
      <c r="A34" s="22"/>
      <c r="B34" s="76"/>
      <c r="C34" s="76"/>
      <c r="D34" s="76"/>
      <c r="E34" s="76"/>
      <c r="F34" s="76"/>
      <c r="G34" s="7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3A99A5AC-00EA-4BDE-86B3-0F67C3673A8C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36CB-FE93-4A79-9E8C-717E0AD1E5B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24</vt:i4>
      </vt:variant>
    </vt:vector>
  </HeadingPairs>
  <TitlesOfParts>
    <vt:vector size="29" baseType="lpstr">
      <vt:lpstr>F6a</vt:lpstr>
      <vt:lpstr>F6b</vt:lpstr>
      <vt:lpstr>F6c</vt:lpstr>
      <vt:lpstr>F6d</vt:lpstr>
      <vt:lpstr>Hoja5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Ma. Piedad PNA. Navarrete Aguado</cp:lastModifiedBy>
  <dcterms:created xsi:type="dcterms:W3CDTF">2018-10-24T14:46:07Z</dcterms:created>
  <dcterms:modified xsi:type="dcterms:W3CDTF">2018-10-24T14:49:30Z</dcterms:modified>
</cp:coreProperties>
</file>