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opeza\Documents\SUB-DIR-PPTO\PRESUPUESTO 2018\TranParenCia  CONAC 2018\REPORTES PORTAL ANUAL\"/>
    </mc:Choice>
  </mc:AlternateContent>
  <bookViews>
    <workbookView xWindow="0" yWindow="0" windowWidth="19200" windowHeight="10995"/>
  </bookViews>
  <sheets>
    <sheet name="13_CE_GTO_PJEG_00_18" sheetId="1" r:id="rId1"/>
  </sheets>
  <definedNames>
    <definedName name="_xlnm.Print_Titles" localSheetId="0">'13_CE_GTO_PJEG_00_18'!$4:$4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5" i="1" l="1"/>
  <c r="C145" i="1"/>
  <c r="B145" i="1"/>
  <c r="N144" i="1"/>
  <c r="C144" i="1"/>
  <c r="B144" i="1"/>
  <c r="N143" i="1"/>
  <c r="C143" i="1"/>
  <c r="B143" i="1"/>
  <c r="N137" i="1"/>
  <c r="M137" i="1"/>
  <c r="L137" i="1"/>
  <c r="L123" i="1" s="1"/>
  <c r="K137" i="1"/>
  <c r="J137" i="1"/>
  <c r="I137" i="1"/>
  <c r="H137" i="1"/>
  <c r="H123" i="1" s="1"/>
  <c r="G137" i="1"/>
  <c r="F137" i="1"/>
  <c r="E137" i="1"/>
  <c r="D137" i="1"/>
  <c r="D123" i="1" s="1"/>
  <c r="C137" i="1"/>
  <c r="B137" i="1"/>
  <c r="N132" i="1"/>
  <c r="N123" i="1" s="1"/>
  <c r="M132" i="1"/>
  <c r="M123" i="1" s="1"/>
  <c r="L132" i="1"/>
  <c r="K132" i="1"/>
  <c r="J132" i="1"/>
  <c r="J123" i="1" s="1"/>
  <c r="I132" i="1"/>
  <c r="I123" i="1" s="1"/>
  <c r="H132" i="1"/>
  <c r="G132" i="1"/>
  <c r="F132" i="1"/>
  <c r="E132" i="1"/>
  <c r="D132" i="1"/>
  <c r="C132" i="1"/>
  <c r="B132" i="1"/>
  <c r="F124" i="1"/>
  <c r="F123" i="1" s="1"/>
  <c r="E124" i="1"/>
  <c r="E123" i="1" s="1"/>
  <c r="D124" i="1"/>
  <c r="C124" i="1"/>
  <c r="B124" i="1"/>
  <c r="B123" i="1" s="1"/>
  <c r="K123" i="1"/>
  <c r="G123" i="1"/>
  <c r="C123" i="1"/>
  <c r="B118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N73" i="1"/>
  <c r="M73" i="1"/>
  <c r="L73" i="1"/>
  <c r="L59" i="1" s="1"/>
  <c r="K73" i="1"/>
  <c r="J73" i="1"/>
  <c r="I73" i="1"/>
  <c r="H73" i="1"/>
  <c r="H59" i="1" s="1"/>
  <c r="G73" i="1"/>
  <c r="F73" i="1"/>
  <c r="E73" i="1"/>
  <c r="D73" i="1"/>
  <c r="D59" i="1" s="1"/>
  <c r="C73" i="1"/>
  <c r="B73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N60" i="1"/>
  <c r="N59" i="1" s="1"/>
  <c r="M60" i="1"/>
  <c r="M59" i="1" s="1"/>
  <c r="L60" i="1"/>
  <c r="K60" i="1"/>
  <c r="J60" i="1"/>
  <c r="J59" i="1" s="1"/>
  <c r="I60" i="1"/>
  <c r="I59" i="1" s="1"/>
  <c r="H60" i="1"/>
  <c r="G60" i="1"/>
  <c r="F60" i="1"/>
  <c r="F59" i="1" s="1"/>
  <c r="E60" i="1"/>
  <c r="E59" i="1" s="1"/>
  <c r="D60" i="1"/>
  <c r="C60" i="1"/>
  <c r="B60" i="1"/>
  <c r="B59" i="1" s="1"/>
  <c r="K59" i="1"/>
  <c r="G59" i="1"/>
  <c r="C59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N48" i="1"/>
  <c r="N36" i="1" s="1"/>
  <c r="M48" i="1"/>
  <c r="L48" i="1"/>
  <c r="K48" i="1"/>
  <c r="J48" i="1"/>
  <c r="J36" i="1" s="1"/>
  <c r="I48" i="1"/>
  <c r="H48" i="1"/>
  <c r="G48" i="1"/>
  <c r="F48" i="1"/>
  <c r="F36" i="1" s="1"/>
  <c r="E48" i="1"/>
  <c r="D48" i="1"/>
  <c r="C48" i="1"/>
  <c r="B48" i="1"/>
  <c r="B36" i="1" s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N37" i="1"/>
  <c r="M37" i="1"/>
  <c r="L37" i="1"/>
  <c r="L36" i="1" s="1"/>
  <c r="K37" i="1"/>
  <c r="K36" i="1" s="1"/>
  <c r="J37" i="1"/>
  <c r="I37" i="1"/>
  <c r="H37" i="1"/>
  <c r="H36" i="1" s="1"/>
  <c r="G37" i="1"/>
  <c r="G36" i="1" s="1"/>
  <c r="F37" i="1"/>
  <c r="E37" i="1"/>
  <c r="D37" i="1"/>
  <c r="D36" i="1" s="1"/>
  <c r="C37" i="1"/>
  <c r="C36" i="1" s="1"/>
  <c r="B37" i="1"/>
  <c r="M36" i="1"/>
  <c r="I36" i="1"/>
  <c r="E36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20" i="1"/>
  <c r="M20" i="1"/>
  <c r="L20" i="1"/>
  <c r="L6" i="1" s="1"/>
  <c r="K20" i="1"/>
  <c r="J20" i="1"/>
  <c r="I20" i="1"/>
  <c r="H20" i="1"/>
  <c r="H6" i="1" s="1"/>
  <c r="G20" i="1"/>
  <c r="F20" i="1"/>
  <c r="E20" i="1"/>
  <c r="D20" i="1"/>
  <c r="D6" i="1" s="1"/>
  <c r="C20" i="1"/>
  <c r="B20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N9" i="1"/>
  <c r="N6" i="1" s="1"/>
  <c r="M9" i="1"/>
  <c r="L9" i="1"/>
  <c r="K9" i="1"/>
  <c r="K6" i="1" s="1"/>
  <c r="K5" i="1" s="1"/>
  <c r="J9" i="1"/>
  <c r="J6" i="1" s="1"/>
  <c r="I9" i="1"/>
  <c r="H9" i="1"/>
  <c r="G9" i="1"/>
  <c r="G6" i="1" s="1"/>
  <c r="G5" i="1" s="1"/>
  <c r="F9" i="1"/>
  <c r="F6" i="1" s="1"/>
  <c r="F5" i="1" s="1"/>
  <c r="E9" i="1"/>
  <c r="D9" i="1"/>
  <c r="C9" i="1"/>
  <c r="C6" i="1" s="1"/>
  <c r="C5" i="1" s="1"/>
  <c r="B9" i="1"/>
  <c r="B6" i="1" s="1"/>
  <c r="B5" i="1" s="1"/>
  <c r="B8" i="1"/>
  <c r="B7" i="1"/>
  <c r="M6" i="1"/>
  <c r="I6" i="1"/>
  <c r="E6" i="1"/>
  <c r="E5" i="1" s="1"/>
  <c r="I5" i="1" l="1"/>
  <c r="J5" i="1"/>
  <c r="H5" i="1"/>
  <c r="L5" i="1"/>
  <c r="N5" i="1"/>
  <c r="D5" i="1"/>
  <c r="M5" i="1"/>
</calcChain>
</file>

<file path=xl/sharedStrings.xml><?xml version="1.0" encoding="utf-8"?>
<sst xmlns="http://schemas.openxmlformats.org/spreadsheetml/2006/main" count="157" uniqueCount="157">
  <si>
    <t>PODER JUDICIAL DEL ESTADO DE GUANAJUATO</t>
  </si>
  <si>
    <t>CALENDARIO DE EGRESOS PARA EL EJERCICIO FISCAL 2018</t>
  </si>
  <si>
    <t>Conceptos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</si>
  <si>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</si>
  <si>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</si>
  <si>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</si>
  <si>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</si>
  <si>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</si>
  <si>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</si>
  <si>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</si>
  <si>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</si>
  <si>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</si>
  <si>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</si>
  <si>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</si>
  <si>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</si>
  <si>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</si>
  <si>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***    Clas. por Objeto del Gasto</t>
  </si>
  <si>
    <t>**     1000 SERVICIOS PERSONALES</t>
  </si>
  <si>
    <t>*      1100 REM AL PERSONAL DE CARAC PER</t>
  </si>
  <si>
    <t xml:space="preserve">       1131  SUELDO BASE AL PERSO</t>
  </si>
  <si>
    <t>*      1200 REM AL PERSONAL DE CARACT TR</t>
  </si>
  <si>
    <t xml:space="preserve">       1211  HONORARIOS ASIMILABL</t>
  </si>
  <si>
    <t xml:space="preserve">       1221  SALARIOS POR SERVICI</t>
  </si>
  <si>
    <t xml:space="preserve">       1222  SALARIOS AL PERSONAL</t>
  </si>
  <si>
    <t>*      1300 REM ADICIONALES Y ESPECIALES</t>
  </si>
  <si>
    <t xml:space="preserve">       1311  PRIMAS POR AÑOS DE S</t>
  </si>
  <si>
    <t xml:space="preserve">       1321  PRIMA VACACIONAL Y D</t>
  </si>
  <si>
    <t xml:space="preserve">       1322  GRATIFICACION DE FIN DE AÑO</t>
  </si>
  <si>
    <t xml:space="preserve">       1341  RETRIBUCIONES POR AC</t>
  </si>
  <si>
    <t xml:space="preserve">       1342  AYUDA POR SERVICIOS.</t>
  </si>
  <si>
    <t xml:space="preserve">       1343  GRATIFICACION QUINCENAL.</t>
  </si>
  <si>
    <t>*      1400 SEGURIDAD SOCIAL</t>
  </si>
  <si>
    <t xml:space="preserve">       1411  CUOTAS AL ISSSTE.</t>
  </si>
  <si>
    <t xml:space="preserve">       1412  APORTACIONES AL ISSEG.</t>
  </si>
  <si>
    <t xml:space="preserve">       1413  PLAN DE PERMANENCIA.</t>
  </si>
  <si>
    <t xml:space="preserve">       1441  APORTACIONES PARA SEGUROS.</t>
  </si>
  <si>
    <t>*      1500 OTRAS PRESTACIONES SOCIALES</t>
  </si>
  <si>
    <t xml:space="preserve">       1532  PAGO AL PERSONAL JUB</t>
  </si>
  <si>
    <t xml:space="preserve">       1533  PRESTACIONES DE RETIRO.</t>
  </si>
  <si>
    <t xml:space="preserve">       1541  PRESTACIONES CONTRACTUALES.</t>
  </si>
  <si>
    <t xml:space="preserve">       1591  PREVISION SOCIAL.</t>
  </si>
  <si>
    <t xml:space="preserve">       1592  BECAS PARA HIJOS DE</t>
  </si>
  <si>
    <t>*      1600 PREVISIONES</t>
  </si>
  <si>
    <t xml:space="preserve">       1611  PREVISIONES DE CARAC</t>
  </si>
  <si>
    <t>*      1700 PAGO DE ESTIMULOS A SERVID P</t>
  </si>
  <si>
    <t xml:space="preserve">       1711  ESTIMULOS AL PERSONAL.</t>
  </si>
  <si>
    <t xml:space="preserve">       1712  ESTIMULOS POR EL DIA</t>
  </si>
  <si>
    <t>**     2000 MATERIALES Y SUMINISTROS</t>
  </si>
  <si>
    <t>*      2100 MATERIALES DE ADMON, EMISION</t>
  </si>
  <si>
    <t xml:space="preserve">       2111  MATERIALES, UTILES</t>
  </si>
  <si>
    <t xml:space="preserve">       2121  MATERIALES Y UTILES</t>
  </si>
  <si>
    <t xml:space="preserve">       2141  MATERIALES, UTILES</t>
  </si>
  <si>
    <t xml:space="preserve">       2151  MATERIAL IMPRESO E I</t>
  </si>
  <si>
    <t xml:space="preserve">       2161  MATERIAL DE LIMPIEZA.</t>
  </si>
  <si>
    <t>*      2200 ALIMENTOS Y UTENSILIOS</t>
  </si>
  <si>
    <t xml:space="preserve">       2211  PRODUCTOS ALIMENTICI</t>
  </si>
  <si>
    <t>*      2400 MATERIALES Y ARTICULOS DE CO</t>
  </si>
  <si>
    <t xml:space="preserve">       2461  MATERIAL ELECTRICO Y</t>
  </si>
  <si>
    <t xml:space="preserve">       2481  MATERIALES COMPLEMENTARIOS.</t>
  </si>
  <si>
    <t>*      2500 PROD. QUIMICOS, FARMACEUTICO</t>
  </si>
  <si>
    <t xml:space="preserve">       2531  MEDICINAS Y PROD.FAR</t>
  </si>
  <si>
    <t xml:space="preserve">       2541  MAT.ACC Y SUM MEDICO</t>
  </si>
  <si>
    <t>*      2600 COMBUSTIBLES, LUBRICANTES Y</t>
  </si>
  <si>
    <t xml:space="preserve">       2611  COMBUSTIBLES, LUBRIC</t>
  </si>
  <si>
    <t>*      2700 VESTUARIO, BLANCOS, PRENDAS</t>
  </si>
  <si>
    <t xml:space="preserve">       2711  VESTUARIO Y UNIFORMES.</t>
  </si>
  <si>
    <t xml:space="preserve">       2721  PRENDAS DE SEGURIDAD</t>
  </si>
  <si>
    <t>*      2900 HERRAMIENTAS, REFACCIONES Y</t>
  </si>
  <si>
    <t xml:space="preserve">       2911  HERRAMIENTAS MENORES.</t>
  </si>
  <si>
    <t xml:space="preserve">       2941  REFACCIONES Y ACCESO</t>
  </si>
  <si>
    <t>**     3000 SERVICIOS PERSONALES</t>
  </si>
  <si>
    <t>*      3100 SERVICIOS BASICOS</t>
  </si>
  <si>
    <t xml:space="preserve">       3111  ENERGIA ELECTRICA.</t>
  </si>
  <si>
    <t xml:space="preserve">       3131  AGUA.</t>
  </si>
  <si>
    <t xml:space="preserve">       3141  TELEFONIA TRADICIONAL.</t>
  </si>
  <si>
    <t xml:space="preserve">       3151  TELEFONIA CELULAR</t>
  </si>
  <si>
    <t xml:space="preserve">       3161  SERVICIO DE TELECOMU</t>
  </si>
  <si>
    <t xml:space="preserve">       3171  SERVICIOS  DE ACCESO</t>
  </si>
  <si>
    <t xml:space="preserve">       3181  SERVICIOS POSTALES Y</t>
  </si>
  <si>
    <t>*      3200 SERVICIOS DE ARRENDAMIENTO</t>
  </si>
  <si>
    <t xml:space="preserve">       3221  ARRENDAMIENTO DE EDIFICIOS.</t>
  </si>
  <si>
    <t xml:space="preserve">       3231  ARRENDAMIENTO DE MOB</t>
  </si>
  <si>
    <t xml:space="preserve">       3251  ARRENDAMIENTO DE EQU</t>
  </si>
  <si>
    <t xml:space="preserve">       3291  OTROS ARRENDAMIENTOS.</t>
  </si>
  <si>
    <t>*      3300 SERVICIOS PROFESIONALES, CIE</t>
  </si>
  <si>
    <t xml:space="preserve">       3311  SERVICIOS LEGALES,</t>
  </si>
  <si>
    <t xml:space="preserve">       3321  SERVICIOS DISEÑO, A</t>
  </si>
  <si>
    <t xml:space="preserve">       3331  SERVICIOS DE CONSULT</t>
  </si>
  <si>
    <t xml:space="preserve">       3341  SERVICIOS DE CAPACITACION.</t>
  </si>
  <si>
    <t xml:space="preserve">       3361  SERVICIOS DE APOYO A</t>
  </si>
  <si>
    <t xml:space="preserve">       3381  SERVICIOS DE VIGILANCIA</t>
  </si>
  <si>
    <t xml:space="preserve">       3391  SERVICIOS PROFESIONA</t>
  </si>
  <si>
    <t>*      3400 SERVICIOS FINANCIEROS, BANCA</t>
  </si>
  <si>
    <t xml:space="preserve">       3412  SERVICIOS FINANCIERO</t>
  </si>
  <si>
    <t xml:space="preserve">       3413  SERVICIOS FINANCIEROS FA</t>
  </si>
  <si>
    <t xml:space="preserve">       3451  SEGURO DE BIENES PAT</t>
  </si>
  <si>
    <t xml:space="preserve">       3471  FLETES Y MANIOBRAS.</t>
  </si>
  <si>
    <t>*      3500 SERVICIOS DE INSTALACION, RE</t>
  </si>
  <si>
    <t xml:space="preserve">       3511  CONSERVACION Y MANTE</t>
  </si>
  <si>
    <t xml:space="preserve">       3521  INSTALACION, REPARA</t>
  </si>
  <si>
    <t xml:space="preserve">       3531  INSTALACION, REPARA</t>
  </si>
  <si>
    <t xml:space="preserve">       3551  REPARACION Y MANTENI</t>
  </si>
  <si>
    <t xml:space="preserve">       3571  INSTALACION, REPARA</t>
  </si>
  <si>
    <t xml:space="preserve">       3581  SERVICIOS DE LIMPIEZ</t>
  </si>
  <si>
    <t xml:space="preserve">       3591  SERVICIOS DE JARDINE</t>
  </si>
  <si>
    <t>*      3600 SERVICIOS DE COMUNICACION SO</t>
  </si>
  <si>
    <t xml:space="preserve">       3611  DIFUSION POR RADIO,</t>
  </si>
  <si>
    <t xml:space="preserve">       3651  SERVICIOS DE LA INDU</t>
  </si>
  <si>
    <t>*      3700 SERVICIOS DE TRASLADO Y VIAT</t>
  </si>
  <si>
    <t xml:space="preserve">       3711  PASAJES AEREOS</t>
  </si>
  <si>
    <t xml:space="preserve">       3721  PASAJES TERRESTRES</t>
  </si>
  <si>
    <t xml:space="preserve">       3751  VIATICOS EN EL PAIS</t>
  </si>
  <si>
    <t xml:space="preserve">       3761  VIATICOS EN EL EXTRANJERO.</t>
  </si>
  <si>
    <t xml:space="preserve">       3791  OTOS SERVICIOS TRASL</t>
  </si>
  <si>
    <t>*      3800 SERVICIOS OFICIALES</t>
  </si>
  <si>
    <t xml:space="preserve">       3811  GASTOS DE CEREMONIAL.</t>
  </si>
  <si>
    <t xml:space="preserve">       3821  GTO. ORDEN SOCIAL</t>
  </si>
  <si>
    <t xml:space="preserve">       3831  CONGRESOS Y CONVENCIONES.</t>
  </si>
  <si>
    <t xml:space="preserve">       3851  GASTOS DE REPRESENTACION.</t>
  </si>
  <si>
    <t xml:space="preserve">       3852  GASTOS DE OFICINA.</t>
  </si>
  <si>
    <t>*      3900 OTROS SERVICIOS GENERALES</t>
  </si>
  <si>
    <t xml:space="preserve">       3921  IMPUESTOS Y DERECHOS.</t>
  </si>
  <si>
    <t xml:space="preserve">       3941  SENTENCIAS Y RESOLUC</t>
  </si>
  <si>
    <t xml:space="preserve">       3941  DEVOLUCIÓN CAF</t>
  </si>
  <si>
    <t xml:space="preserve">       3942  DEVOLUCIÓN MULTAS</t>
  </si>
  <si>
    <t xml:space="preserve">       3951  PENAS,MULTAS,ACCESOR</t>
  </si>
  <si>
    <t xml:space="preserve">       3961  OTROS GASTOS POR RES</t>
  </si>
  <si>
    <t xml:space="preserve">       3981  IMPUESTO SOBRE NOMIN</t>
  </si>
  <si>
    <t>**     4000 TRANSFERENCIAS, ASIGNACIONES</t>
  </si>
  <si>
    <t>*      4400 AYUDAS SOCIALES</t>
  </si>
  <si>
    <t xml:space="preserve">       4411  AYUDAS SOCIALES A PERSONAS</t>
  </si>
  <si>
    <t xml:space="preserve">       4451  AYUDAS SOCIALES A IN</t>
  </si>
  <si>
    <t>*      4500 PENSIONES Y JUBILACIONES</t>
  </si>
  <si>
    <t xml:space="preserve">       4511  PENSIONES</t>
  </si>
  <si>
    <t>**     5000 BIENES MUEBLES, INMUEBLES E</t>
  </si>
  <si>
    <t>*      5100 MOBILIARIO Y EQUIPO DE ADMIN</t>
  </si>
  <si>
    <t xml:space="preserve">       5111  MUEBLES DE OFICINA Y</t>
  </si>
  <si>
    <t xml:space="preserve">       5151  EQUIPO DE COMPUTO Y</t>
  </si>
  <si>
    <t xml:space="preserve">       5191  OTROS MOBILIARIOS Y</t>
  </si>
  <si>
    <t>*      5200 MOBILIARIO Y EQUIPO EDUCACIO</t>
  </si>
  <si>
    <t xml:space="preserve">       5211  EQUIP.APAR.AUDIOVISU</t>
  </si>
  <si>
    <t>*      5300 EQUIPO E INSTRUMENTAL MEDICO</t>
  </si>
  <si>
    <t xml:space="preserve">       5311  EQUIP.MEDICO Y LABOR</t>
  </si>
  <si>
    <t>*      5600 MAQUINARIA, OTROS EQUIPOS Y</t>
  </si>
  <si>
    <t xml:space="preserve">       5641  SIST.AIRE ACONDICION</t>
  </si>
  <si>
    <t xml:space="preserve">       5651  EQUIPO DE COMUNICACI</t>
  </si>
  <si>
    <t xml:space="preserve">       5661  EQUIPOS DE GENERACIO</t>
  </si>
  <si>
    <t xml:space="preserve">       5671  HERRAMIENTAS Y MAQUI</t>
  </si>
  <si>
    <t>*      5900 ACTIVOS INTANGIBLES</t>
  </si>
  <si>
    <t xml:space="preserve">       5911  SOFTWARE</t>
  </si>
  <si>
    <t xml:space="preserve">       5971  LICENCIAS INFORMATIC</t>
  </si>
  <si>
    <t>**     6000 INVERSION PUBLICA</t>
  </si>
  <si>
    <t>*      6200 OBRA PUBLICA EN BIENES PROPI</t>
  </si>
  <si>
    <t xml:space="preserve">       6221  EDIFICACION NO HABIT</t>
  </si>
  <si>
    <t>**     7000 INVERSIONES FINANCIERAS Y OT</t>
  </si>
  <si>
    <t>*      7900 PROVISIONES PARA CONTIGENCIA</t>
  </si>
  <si>
    <t xml:space="preserve">       7991  OTRAS EROGACIONES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</si>
</sst>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-#,##0.00;#,##0.00;&quot; &quot;"/>
    <numFmt numFmtId="165" formatCode="#,##0.00_ ;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3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/>
    <xf numFmtId="49" fontId="2" fillId="0" borderId="2" xfId="0" applyNumberFormat="1" applyFont="1" applyFill="1" applyBorder="1" applyAlignment="1">
      <alignment horizontal="left"/>
    </xf>
    <xf numFmtId="164" fontId="2" fillId="0" borderId="2" xfId="0" applyNumberFormat="1" applyFont="1" applyFill="1" applyBorder="1"/>
    <xf numFmtId="0" fontId="2" fillId="0" borderId="0" xfId="0" applyFont="1" applyFill="1"/>
    <xf numFmtId="165" fontId="2" fillId="0" borderId="0" xfId="0" applyNumberFormat="1" applyFont="1"/>
    <xf numFmtId="0" fontId="1" fillId="0" borderId="3" xfId="0" applyFont="1" applyFill="1" applyBorder="1" applyAlignment="1"/>
    <xf numFmtId="0" fontId="1" fillId="2" borderId="7" xfId="0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left"/>
    </xf>
    <xf numFmtId="164" fontId="2" fillId="0" borderId="7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tabSelected="1" view="pageBreakPreview" zoomScale="84" zoomScaleNormal="100" zoomScaleSheetLayoutView="84" workbookViewId="0">
      <selection activeCell="E23" sqref="E23"/>
    </sheetView>
  </sheetViews>
  <sheetFormatPr baseColWidth="10" defaultRowHeight="12.75" x14ac:dyDescent="0.2"/>
  <cols>
    <col min="1" max="1" width="47.7109375" style="9" bestFit="1" customWidth="1"/>
    <col min="2" max="2" width="17.140625" style="1" bestFit="1" customWidth="1"/>
    <col min="3" max="3" width="14.140625" style="1" bestFit="1" customWidth="1"/>
    <col min="4" max="4" width="15.28515625" style="1" bestFit="1" customWidth="1"/>
    <col min="5" max="10" width="14.140625" style="1" bestFit="1" customWidth="1"/>
    <col min="11" max="11" width="15.28515625" style="1" bestFit="1" customWidth="1"/>
    <col min="12" max="13" width="14.140625" style="1" bestFit="1" customWidth="1"/>
    <col min="14" max="14" width="15.140625" style="1" customWidth="1"/>
    <col min="15" max="16384" width="11.42578125" style="1"/>
  </cols>
  <sheetData>
    <row r="1" spans="1:14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">
      <c r="A3" s="1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x14ac:dyDescent="0.2">
      <c r="A4" s="11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12" t="s">
        <v>15</v>
      </c>
    </row>
    <row r="5" spans="1:14" x14ac:dyDescent="0.2">
      <c r="A5" s="5" t="s">
        <v>16</v>
      </c>
      <c r="B5" s="6">
        <f>B6+B36+B59+B117+B123+B140+B143</f>
        <v>-1700775711</v>
      </c>
      <c r="C5" s="6">
        <f>C6+C36+C59+C117+C123+C140+C143</f>
        <v>-232130069</v>
      </c>
      <c r="D5" s="6">
        <f t="shared" ref="D5:N5" si="0">D6+D36+D59+D117+D123+D140+D143</f>
        <v>-164681173</v>
      </c>
      <c r="E5" s="6">
        <f t="shared" si="0"/>
        <v>-115054052</v>
      </c>
      <c r="F5" s="6">
        <f t="shared" si="0"/>
        <v>-108364384</v>
      </c>
      <c r="G5" s="6">
        <f t="shared" si="0"/>
        <v>-119721632</v>
      </c>
      <c r="H5" s="6">
        <f t="shared" si="0"/>
        <v>-109339587</v>
      </c>
      <c r="I5" s="6">
        <f t="shared" si="0"/>
        <v>-124991835</v>
      </c>
      <c r="J5" s="6">
        <f t="shared" si="0"/>
        <v>-115731504</v>
      </c>
      <c r="K5" s="6">
        <f t="shared" si="0"/>
        <v>-139302140</v>
      </c>
      <c r="L5" s="6">
        <f t="shared" si="0"/>
        <v>-108756313</v>
      </c>
      <c r="M5" s="6">
        <f t="shared" si="0"/>
        <v>-106740638</v>
      </c>
      <c r="N5" s="6">
        <f t="shared" si="0"/>
        <v>-255762384</v>
      </c>
    </row>
    <row r="6" spans="1:14" x14ac:dyDescent="0.2">
      <c r="A6" s="7" t="s">
        <v>17</v>
      </c>
      <c r="B6" s="8">
        <f>B7+B9+B13+B20+B25+B31+B33</f>
        <v>-1352423527</v>
      </c>
      <c r="C6" s="8">
        <f t="shared" ref="C6:N6" si="1">C7+C9+C13+C20+C25+C31+C33</f>
        <v>-130692318</v>
      </c>
      <c r="D6" s="8">
        <f t="shared" si="1"/>
        <v>-96193741</v>
      </c>
      <c r="E6" s="8">
        <f t="shared" si="1"/>
        <v>-95602927</v>
      </c>
      <c r="F6" s="8">
        <f t="shared" si="1"/>
        <v>-95552927</v>
      </c>
      <c r="G6" s="8">
        <f t="shared" si="1"/>
        <v>-95671997</v>
      </c>
      <c r="H6" s="8">
        <f t="shared" si="1"/>
        <v>-95776997</v>
      </c>
      <c r="I6" s="8">
        <f t="shared" si="1"/>
        <v>-112084636</v>
      </c>
      <c r="J6" s="8">
        <f t="shared" si="1"/>
        <v>-101606235</v>
      </c>
      <c r="K6" s="8">
        <f t="shared" si="1"/>
        <v>-113430391</v>
      </c>
      <c r="L6" s="8">
        <f t="shared" si="1"/>
        <v>-96453741</v>
      </c>
      <c r="M6" s="8">
        <f t="shared" si="1"/>
        <v>-95701997</v>
      </c>
      <c r="N6" s="8">
        <f t="shared" si="1"/>
        <v>-223655620</v>
      </c>
    </row>
    <row r="7" spans="1:14" x14ac:dyDescent="0.2">
      <c r="A7" s="7" t="s">
        <v>18</v>
      </c>
      <c r="B7" s="8">
        <f>SUM(C7:N7)</f>
        <v>-316467965</v>
      </c>
      <c r="C7" s="8">
        <v>-30346239</v>
      </c>
      <c r="D7" s="8">
        <v>-26011066</v>
      </c>
      <c r="E7" s="8">
        <v>-26011066</v>
      </c>
      <c r="F7" s="8">
        <v>-26011066</v>
      </c>
      <c r="G7" s="8">
        <v>-26011066</v>
      </c>
      <c r="H7" s="8">
        <v>-26011066</v>
      </c>
      <c r="I7" s="8">
        <v>-26011066</v>
      </c>
      <c r="J7" s="8">
        <v>-26011066</v>
      </c>
      <c r="K7" s="8">
        <v>-26011066</v>
      </c>
      <c r="L7" s="8">
        <v>-26011066</v>
      </c>
      <c r="M7" s="8">
        <v>-26011066</v>
      </c>
      <c r="N7" s="8">
        <v>-26011066</v>
      </c>
    </row>
    <row r="8" spans="1:14" x14ac:dyDescent="0.2">
      <c r="A8" s="7" t="s">
        <v>19</v>
      </c>
      <c r="B8" s="8">
        <f>SUM(C8:N8)</f>
        <v>-316467965</v>
      </c>
      <c r="C8" s="8">
        <v>-30346239</v>
      </c>
      <c r="D8" s="8">
        <v>-26011066</v>
      </c>
      <c r="E8" s="8">
        <v>-26011066</v>
      </c>
      <c r="F8" s="8">
        <v>-26011066</v>
      </c>
      <c r="G8" s="8">
        <v>-26011066</v>
      </c>
      <c r="H8" s="8">
        <v>-26011066</v>
      </c>
      <c r="I8" s="8">
        <v>-26011066</v>
      </c>
      <c r="J8" s="8">
        <v>-26011066</v>
      </c>
      <c r="K8" s="8">
        <v>-26011066</v>
      </c>
      <c r="L8" s="8">
        <v>-26011066</v>
      </c>
      <c r="M8" s="8">
        <v>-26011066</v>
      </c>
      <c r="N8" s="8">
        <v>-26011066</v>
      </c>
    </row>
    <row r="9" spans="1:14" x14ac:dyDescent="0.2">
      <c r="A9" s="7" t="s">
        <v>20</v>
      </c>
      <c r="B9" s="8">
        <f>B10+B11+B12</f>
        <v>-28268412</v>
      </c>
      <c r="C9" s="8">
        <f t="shared" ref="C9:N9" si="2">C10+C11+C12</f>
        <v>-2675076</v>
      </c>
      <c r="D9" s="8">
        <f t="shared" si="2"/>
        <v>-1835076</v>
      </c>
      <c r="E9" s="8">
        <f t="shared" si="2"/>
        <v>-1362576</v>
      </c>
      <c r="F9" s="8">
        <f t="shared" si="2"/>
        <v>-1362576</v>
      </c>
      <c r="G9" s="8">
        <f t="shared" si="2"/>
        <v>-1467576</v>
      </c>
      <c r="H9" s="8">
        <f t="shared" si="2"/>
        <v>-1467576</v>
      </c>
      <c r="I9" s="8">
        <f t="shared" si="2"/>
        <v>-3410076</v>
      </c>
      <c r="J9" s="8">
        <f t="shared" si="2"/>
        <v>-5090076</v>
      </c>
      <c r="K9" s="8">
        <f t="shared" si="2"/>
        <v>-2675076</v>
      </c>
      <c r="L9" s="8">
        <f t="shared" si="2"/>
        <v>-1835076</v>
      </c>
      <c r="M9" s="8">
        <f t="shared" si="2"/>
        <v>-1467576</v>
      </c>
      <c r="N9" s="8">
        <f t="shared" si="2"/>
        <v>-3620076</v>
      </c>
    </row>
    <row r="10" spans="1:14" x14ac:dyDescent="0.2">
      <c r="A10" s="7" t="s">
        <v>21</v>
      </c>
      <c r="B10" s="8">
        <v>-6590520</v>
      </c>
      <c r="C10" s="8">
        <v>-549210</v>
      </c>
      <c r="D10" s="8">
        <v>-549210</v>
      </c>
      <c r="E10" s="8">
        <v>-549210</v>
      </c>
      <c r="F10" s="8">
        <v>-549210</v>
      </c>
      <c r="G10" s="8">
        <v>-549210</v>
      </c>
      <c r="H10" s="8">
        <v>-549210</v>
      </c>
      <c r="I10" s="8">
        <v>-549210</v>
      </c>
      <c r="J10" s="8">
        <v>-549210</v>
      </c>
      <c r="K10" s="8">
        <v>-549210</v>
      </c>
      <c r="L10" s="8">
        <v>-549210</v>
      </c>
      <c r="M10" s="8">
        <v>-549210</v>
      </c>
      <c r="N10" s="8">
        <v>-549210</v>
      </c>
    </row>
    <row r="11" spans="1:14" x14ac:dyDescent="0.2">
      <c r="A11" s="7" t="s">
        <v>22</v>
      </c>
      <c r="B11" s="8">
        <v>-310392</v>
      </c>
      <c r="C11" s="8">
        <v>-25866</v>
      </c>
      <c r="D11" s="8">
        <v>-25866</v>
      </c>
      <c r="E11" s="8">
        <v>-25866</v>
      </c>
      <c r="F11" s="8">
        <v>-25866</v>
      </c>
      <c r="G11" s="8">
        <v>-25866</v>
      </c>
      <c r="H11" s="8">
        <v>-25866</v>
      </c>
      <c r="I11" s="8">
        <v>-25866</v>
      </c>
      <c r="J11" s="8">
        <v>-25866</v>
      </c>
      <c r="K11" s="8">
        <v>-25866</v>
      </c>
      <c r="L11" s="8">
        <v>-25866</v>
      </c>
      <c r="M11" s="8">
        <v>-25866</v>
      </c>
      <c r="N11" s="8">
        <v>-25866</v>
      </c>
    </row>
    <row r="12" spans="1:14" x14ac:dyDescent="0.2">
      <c r="A12" s="7" t="s">
        <v>23</v>
      </c>
      <c r="B12" s="8">
        <v>-21367500</v>
      </c>
      <c r="C12" s="8">
        <v>-2100000</v>
      </c>
      <c r="D12" s="8">
        <v>-1260000</v>
      </c>
      <c r="E12" s="8">
        <v>-787500</v>
      </c>
      <c r="F12" s="8">
        <v>-787500</v>
      </c>
      <c r="G12" s="8">
        <v>-892500</v>
      </c>
      <c r="H12" s="8">
        <v>-892500</v>
      </c>
      <c r="I12" s="8">
        <v>-2835000</v>
      </c>
      <c r="J12" s="8">
        <v>-4515000</v>
      </c>
      <c r="K12" s="8">
        <v>-2100000</v>
      </c>
      <c r="L12" s="8">
        <v>-1260000</v>
      </c>
      <c r="M12" s="8">
        <v>-892500</v>
      </c>
      <c r="N12" s="8">
        <v>-3045000</v>
      </c>
    </row>
    <row r="13" spans="1:14" x14ac:dyDescent="0.2">
      <c r="A13" s="7" t="s">
        <v>24</v>
      </c>
      <c r="B13" s="8">
        <f>B14+B15+B16+B17+B18+B19</f>
        <v>-445437425</v>
      </c>
      <c r="C13" s="8">
        <f t="shared" ref="C13:N13" si="3">C14+C15+C16+C17+C18+C19</f>
        <v>-49048300</v>
      </c>
      <c r="D13" s="8">
        <f t="shared" si="3"/>
        <v>-26316858</v>
      </c>
      <c r="E13" s="8">
        <f t="shared" si="3"/>
        <v>-26316858</v>
      </c>
      <c r="F13" s="8">
        <f t="shared" si="3"/>
        <v>-26316858</v>
      </c>
      <c r="G13" s="8">
        <f t="shared" si="3"/>
        <v>-26316858</v>
      </c>
      <c r="H13" s="8">
        <f t="shared" si="3"/>
        <v>-26316858</v>
      </c>
      <c r="I13" s="8">
        <f t="shared" si="3"/>
        <v>-40328508</v>
      </c>
      <c r="J13" s="8">
        <f t="shared" si="3"/>
        <v>-28133182</v>
      </c>
      <c r="K13" s="8">
        <f t="shared" si="3"/>
        <v>-26316858</v>
      </c>
      <c r="L13" s="8">
        <f t="shared" si="3"/>
        <v>-26316858</v>
      </c>
      <c r="M13" s="8">
        <f t="shared" si="3"/>
        <v>-26316858</v>
      </c>
      <c r="N13" s="8">
        <f t="shared" si="3"/>
        <v>-117392571</v>
      </c>
    </row>
    <row r="14" spans="1:14" x14ac:dyDescent="0.2">
      <c r="A14" s="7" t="s">
        <v>25</v>
      </c>
      <c r="B14" s="8">
        <v>-2500008</v>
      </c>
      <c r="C14" s="8">
        <v>-208334</v>
      </c>
      <c r="D14" s="8">
        <v>-208334</v>
      </c>
      <c r="E14" s="8">
        <v>-208334</v>
      </c>
      <c r="F14" s="8">
        <v>-208334</v>
      </c>
      <c r="G14" s="8">
        <v>-208334</v>
      </c>
      <c r="H14" s="8">
        <v>-208334</v>
      </c>
      <c r="I14" s="8">
        <v>-208334</v>
      </c>
      <c r="J14" s="8">
        <v>-208334</v>
      </c>
      <c r="K14" s="8">
        <v>-208334</v>
      </c>
      <c r="L14" s="8">
        <v>-208334</v>
      </c>
      <c r="M14" s="8">
        <v>-208334</v>
      </c>
      <c r="N14" s="8">
        <v>-208334</v>
      </c>
    </row>
    <row r="15" spans="1:14" x14ac:dyDescent="0.2">
      <c r="A15" s="7" t="s">
        <v>26</v>
      </c>
      <c r="B15" s="8">
        <v>-25947675</v>
      </c>
      <c r="C15" s="8">
        <v>-2594765</v>
      </c>
      <c r="D15" s="8">
        <v>-259490</v>
      </c>
      <c r="E15" s="8">
        <v>-259490</v>
      </c>
      <c r="F15" s="8">
        <v>-259490</v>
      </c>
      <c r="G15" s="8">
        <v>-259490</v>
      </c>
      <c r="H15" s="8">
        <v>-259490</v>
      </c>
      <c r="I15" s="8">
        <v>-9600588</v>
      </c>
      <c r="J15" s="8">
        <v>-2075814</v>
      </c>
      <c r="K15" s="8">
        <v>-259490</v>
      </c>
      <c r="L15" s="8">
        <v>-259490</v>
      </c>
      <c r="M15" s="8">
        <v>-259490</v>
      </c>
      <c r="N15" s="8">
        <v>-9600588</v>
      </c>
    </row>
    <row r="16" spans="1:14" x14ac:dyDescent="0.2">
      <c r="A16" s="7" t="s">
        <v>27</v>
      </c>
      <c r="B16" s="8">
        <v>-116763882</v>
      </c>
      <c r="C16" s="8">
        <v>-17514576</v>
      </c>
      <c r="D16" s="8">
        <v>-1167649</v>
      </c>
      <c r="E16" s="8">
        <v>-1167649</v>
      </c>
      <c r="F16" s="8">
        <v>-1167649</v>
      </c>
      <c r="G16" s="8">
        <v>-1167649</v>
      </c>
      <c r="H16" s="8">
        <v>-1167649</v>
      </c>
      <c r="I16" s="8">
        <v>-5838201</v>
      </c>
      <c r="J16" s="8">
        <v>-1167649</v>
      </c>
      <c r="K16" s="8">
        <v>-1167649</v>
      </c>
      <c r="L16" s="8">
        <v>-1167649</v>
      </c>
      <c r="M16" s="8">
        <v>-1167649</v>
      </c>
      <c r="N16" s="8">
        <v>-82902264</v>
      </c>
    </row>
    <row r="17" spans="1:14" x14ac:dyDescent="0.2">
      <c r="A17" s="7" t="s">
        <v>28</v>
      </c>
      <c r="B17" s="8">
        <v>-4630500</v>
      </c>
      <c r="C17" s="8">
        <v>-385875</v>
      </c>
      <c r="D17" s="8">
        <v>-385875</v>
      </c>
      <c r="E17" s="8">
        <v>-385875</v>
      </c>
      <c r="F17" s="8">
        <v>-385875</v>
      </c>
      <c r="G17" s="8">
        <v>-385875</v>
      </c>
      <c r="H17" s="8">
        <v>-385875</v>
      </c>
      <c r="I17" s="8">
        <v>-385875</v>
      </c>
      <c r="J17" s="8">
        <v>-385875</v>
      </c>
      <c r="K17" s="8">
        <v>-385875</v>
      </c>
      <c r="L17" s="8">
        <v>-385875</v>
      </c>
      <c r="M17" s="8">
        <v>-385875</v>
      </c>
      <c r="N17" s="8">
        <v>-385875</v>
      </c>
    </row>
    <row r="18" spans="1:14" x14ac:dyDescent="0.2">
      <c r="A18" s="7" t="s">
        <v>29</v>
      </c>
      <c r="B18" s="8">
        <v>-68594711</v>
      </c>
      <c r="C18" s="8">
        <v>-6577569</v>
      </c>
      <c r="D18" s="8">
        <v>-5637922</v>
      </c>
      <c r="E18" s="8">
        <v>-5637922</v>
      </c>
      <c r="F18" s="8">
        <v>-5637922</v>
      </c>
      <c r="G18" s="8">
        <v>-5637922</v>
      </c>
      <c r="H18" s="8">
        <v>-5637922</v>
      </c>
      <c r="I18" s="8">
        <v>-5637922</v>
      </c>
      <c r="J18" s="8">
        <v>-5637922</v>
      </c>
      <c r="K18" s="8">
        <v>-5637922</v>
      </c>
      <c r="L18" s="8">
        <v>-5637922</v>
      </c>
      <c r="M18" s="8">
        <v>-5637922</v>
      </c>
      <c r="N18" s="8">
        <v>-5637922</v>
      </c>
    </row>
    <row r="19" spans="1:14" x14ac:dyDescent="0.2">
      <c r="A19" s="7" t="s">
        <v>30</v>
      </c>
      <c r="B19" s="8">
        <v>-227000649</v>
      </c>
      <c r="C19" s="8">
        <v>-21767181</v>
      </c>
      <c r="D19" s="8">
        <v>-18657588</v>
      </c>
      <c r="E19" s="8">
        <v>-18657588</v>
      </c>
      <c r="F19" s="8">
        <v>-18657588</v>
      </c>
      <c r="G19" s="8">
        <v>-18657588</v>
      </c>
      <c r="H19" s="8">
        <v>-18657588</v>
      </c>
      <c r="I19" s="8">
        <v>-18657588</v>
      </c>
      <c r="J19" s="8">
        <v>-18657588</v>
      </c>
      <c r="K19" s="8">
        <v>-18657588</v>
      </c>
      <c r="L19" s="8">
        <v>-18657588</v>
      </c>
      <c r="M19" s="8">
        <v>-18657588</v>
      </c>
      <c r="N19" s="8">
        <v>-18657588</v>
      </c>
    </row>
    <row r="20" spans="1:14" x14ac:dyDescent="0.2">
      <c r="A20" s="7" t="s">
        <v>31</v>
      </c>
      <c r="B20" s="8">
        <f>B21+B22+B23+B24</f>
        <v>-108052394</v>
      </c>
      <c r="C20" s="8">
        <f t="shared" ref="C20:N20" si="4">C21+C22+C23+C24</f>
        <v>-9214662</v>
      </c>
      <c r="D20" s="8">
        <f t="shared" si="4"/>
        <v>-8882102</v>
      </c>
      <c r="E20" s="8">
        <f t="shared" si="4"/>
        <v>-8868788</v>
      </c>
      <c r="F20" s="8">
        <f t="shared" si="4"/>
        <v>-8818788</v>
      </c>
      <c r="G20" s="8">
        <f t="shared" si="4"/>
        <v>-8832858</v>
      </c>
      <c r="H20" s="8">
        <f t="shared" si="4"/>
        <v>-8832858</v>
      </c>
      <c r="I20" s="8">
        <f t="shared" si="4"/>
        <v>-9053152</v>
      </c>
      <c r="J20" s="8">
        <f t="shared" si="4"/>
        <v>-9328272</v>
      </c>
      <c r="K20" s="8">
        <f t="shared" si="4"/>
        <v>-9114662</v>
      </c>
      <c r="L20" s="8">
        <f t="shared" si="4"/>
        <v>-9142102</v>
      </c>
      <c r="M20" s="8">
        <f t="shared" si="4"/>
        <v>-8862858</v>
      </c>
      <c r="N20" s="8">
        <f t="shared" si="4"/>
        <v>-9101292</v>
      </c>
    </row>
    <row r="21" spans="1:14" x14ac:dyDescent="0.2">
      <c r="A21" s="7" t="s">
        <v>32</v>
      </c>
      <c r="B21" s="8">
        <v>-30488107</v>
      </c>
      <c r="C21" s="8">
        <v>-2553131</v>
      </c>
      <c r="D21" s="8">
        <v>-2520371</v>
      </c>
      <c r="E21" s="8">
        <v>-2501944</v>
      </c>
      <c r="F21" s="8">
        <v>-2501944</v>
      </c>
      <c r="G21" s="8">
        <v>-2506039</v>
      </c>
      <c r="H21" s="8">
        <v>-2506039</v>
      </c>
      <c r="I21" s="8">
        <v>-2581796</v>
      </c>
      <c r="J21" s="8">
        <v>-2647316</v>
      </c>
      <c r="K21" s="8">
        <v>-2553131</v>
      </c>
      <c r="L21" s="8">
        <v>-2520371</v>
      </c>
      <c r="M21" s="8">
        <v>-2506039</v>
      </c>
      <c r="N21" s="8">
        <v>-2589986</v>
      </c>
    </row>
    <row r="22" spans="1:14" x14ac:dyDescent="0.2">
      <c r="A22" s="7" t="s">
        <v>33</v>
      </c>
      <c r="B22" s="8">
        <v>-74265667</v>
      </c>
      <c r="C22" s="8">
        <v>-6219146</v>
      </c>
      <c r="D22" s="8">
        <v>-6139346</v>
      </c>
      <c r="E22" s="8">
        <v>-6094459</v>
      </c>
      <c r="F22" s="8">
        <v>-6094459</v>
      </c>
      <c r="G22" s="8">
        <v>-6104434</v>
      </c>
      <c r="H22" s="8">
        <v>-6104434</v>
      </c>
      <c r="I22" s="8">
        <v>-6288971</v>
      </c>
      <c r="J22" s="8">
        <v>-6448571</v>
      </c>
      <c r="K22" s="8">
        <v>-6219146</v>
      </c>
      <c r="L22" s="8">
        <v>-6139346</v>
      </c>
      <c r="M22" s="8">
        <v>-6104434</v>
      </c>
      <c r="N22" s="8">
        <v>-6308921</v>
      </c>
    </row>
    <row r="23" spans="1:14" x14ac:dyDescent="0.2">
      <c r="A23" s="7" t="s">
        <v>34</v>
      </c>
      <c r="B23" s="8">
        <v>-748620</v>
      </c>
      <c r="C23" s="8">
        <v>-62385</v>
      </c>
      <c r="D23" s="8">
        <v>-62385</v>
      </c>
      <c r="E23" s="8">
        <v>-62385</v>
      </c>
      <c r="F23" s="8">
        <v>-62385</v>
      </c>
      <c r="G23" s="8">
        <v>-62385</v>
      </c>
      <c r="H23" s="8">
        <v>-62385</v>
      </c>
      <c r="I23" s="8">
        <v>-62385</v>
      </c>
      <c r="J23" s="8">
        <v>-62385</v>
      </c>
      <c r="K23" s="8">
        <v>-62385</v>
      </c>
      <c r="L23" s="8">
        <v>-62385</v>
      </c>
      <c r="M23" s="8">
        <v>-62385</v>
      </c>
      <c r="N23" s="8">
        <v>-62385</v>
      </c>
    </row>
    <row r="24" spans="1:14" x14ac:dyDescent="0.2">
      <c r="A24" s="7" t="s">
        <v>35</v>
      </c>
      <c r="B24" s="8">
        <v>-2550000</v>
      </c>
      <c r="C24" s="8">
        <v>-380000</v>
      </c>
      <c r="D24" s="8">
        <v>-160000</v>
      </c>
      <c r="E24" s="8">
        <v>-210000</v>
      </c>
      <c r="F24" s="8">
        <v>-160000</v>
      </c>
      <c r="G24" s="8">
        <v>-160000</v>
      </c>
      <c r="H24" s="8">
        <v>-160000</v>
      </c>
      <c r="I24" s="8">
        <v>-120000</v>
      </c>
      <c r="J24" s="8">
        <v>-170000</v>
      </c>
      <c r="K24" s="8">
        <v>-280000</v>
      </c>
      <c r="L24" s="8">
        <v>-420000</v>
      </c>
      <c r="M24" s="8">
        <v>-190000</v>
      </c>
      <c r="N24" s="8">
        <v>-140000</v>
      </c>
    </row>
    <row r="25" spans="1:14" x14ac:dyDescent="0.2">
      <c r="A25" s="7" t="s">
        <v>36</v>
      </c>
      <c r="B25" s="8">
        <f>B26+B27+B28+B29+B30</f>
        <v>-354410482</v>
      </c>
      <c r="C25" s="8">
        <f t="shared" ref="C25:N25" si="5">C26+C27+C28+C29+C30</f>
        <v>-34830463</v>
      </c>
      <c r="D25" s="8">
        <f t="shared" si="5"/>
        <v>-29160513</v>
      </c>
      <c r="E25" s="8">
        <f t="shared" si="5"/>
        <v>-29055513</v>
      </c>
      <c r="F25" s="8">
        <f t="shared" si="5"/>
        <v>-29055513</v>
      </c>
      <c r="G25" s="8">
        <f t="shared" si="5"/>
        <v>-29055513</v>
      </c>
      <c r="H25" s="8">
        <f t="shared" si="5"/>
        <v>-29160513</v>
      </c>
      <c r="I25" s="8">
        <f t="shared" si="5"/>
        <v>-28709889</v>
      </c>
      <c r="J25" s="8">
        <f t="shared" si="5"/>
        <v>-29055513</v>
      </c>
      <c r="K25" s="8">
        <f t="shared" si="5"/>
        <v>-29055513</v>
      </c>
      <c r="L25" s="8">
        <f t="shared" si="5"/>
        <v>-29160513</v>
      </c>
      <c r="M25" s="8">
        <f t="shared" si="5"/>
        <v>-29055513</v>
      </c>
      <c r="N25" s="8">
        <f t="shared" si="5"/>
        <v>-29055513</v>
      </c>
    </row>
    <row r="26" spans="1:14" x14ac:dyDescent="0.2">
      <c r="A26" s="7" t="s">
        <v>37</v>
      </c>
      <c r="B26" s="8">
        <v>-8679312</v>
      </c>
      <c r="C26" s="8">
        <v>-723276</v>
      </c>
      <c r="D26" s="8">
        <v>-723276</v>
      </c>
      <c r="E26" s="8">
        <v>-723276</v>
      </c>
      <c r="F26" s="8">
        <v>-723276</v>
      </c>
      <c r="G26" s="8">
        <v>-723276</v>
      </c>
      <c r="H26" s="8">
        <v>-723276</v>
      </c>
      <c r="I26" s="8">
        <v>-723276</v>
      </c>
      <c r="J26" s="8">
        <v>-723276</v>
      </c>
      <c r="K26" s="8">
        <v>-723276</v>
      </c>
      <c r="L26" s="8">
        <v>-723276</v>
      </c>
      <c r="M26" s="8">
        <v>-723276</v>
      </c>
      <c r="N26" s="8">
        <v>-723276</v>
      </c>
    </row>
    <row r="27" spans="1:14" x14ac:dyDescent="0.2">
      <c r="A27" s="7" t="s">
        <v>38</v>
      </c>
      <c r="B27" s="8">
        <v>-2415000</v>
      </c>
      <c r="C27" s="8">
        <v>-945000</v>
      </c>
      <c r="D27" s="8">
        <v>-210000</v>
      </c>
      <c r="E27" s="8">
        <v>-105000</v>
      </c>
      <c r="F27" s="8">
        <v>-105000</v>
      </c>
      <c r="G27" s="8">
        <v>-105000</v>
      </c>
      <c r="H27" s="8">
        <v>-210000</v>
      </c>
      <c r="I27" s="8">
        <v>-105000</v>
      </c>
      <c r="J27" s="8">
        <v>-105000</v>
      </c>
      <c r="K27" s="8">
        <v>-105000</v>
      </c>
      <c r="L27" s="8">
        <v>-210000</v>
      </c>
      <c r="M27" s="8">
        <v>-105000</v>
      </c>
      <c r="N27" s="8">
        <v>-105000</v>
      </c>
    </row>
    <row r="28" spans="1:14" x14ac:dyDescent="0.2">
      <c r="A28" s="7" t="s">
        <v>39</v>
      </c>
      <c r="B28" s="8">
        <v>-200078910</v>
      </c>
      <c r="C28" s="8">
        <v>-19185648</v>
      </c>
      <c r="D28" s="8">
        <v>-16444842</v>
      </c>
      <c r="E28" s="8">
        <v>-16444842</v>
      </c>
      <c r="F28" s="8">
        <v>-16444842</v>
      </c>
      <c r="G28" s="8">
        <v>-16444842</v>
      </c>
      <c r="H28" s="8">
        <v>-16444842</v>
      </c>
      <c r="I28" s="8">
        <v>-16444842</v>
      </c>
      <c r="J28" s="8">
        <v>-16444842</v>
      </c>
      <c r="K28" s="8">
        <v>-16444842</v>
      </c>
      <c r="L28" s="8">
        <v>-16444842</v>
      </c>
      <c r="M28" s="8">
        <v>-16444842</v>
      </c>
      <c r="N28" s="8">
        <v>-16444842</v>
      </c>
    </row>
    <row r="29" spans="1:14" x14ac:dyDescent="0.2">
      <c r="A29" s="7" t="s">
        <v>40</v>
      </c>
      <c r="B29" s="8">
        <v>-134942259</v>
      </c>
      <c r="C29" s="8">
        <v>-12939664</v>
      </c>
      <c r="D29" s="8">
        <v>-11091145</v>
      </c>
      <c r="E29" s="8">
        <v>-11091145</v>
      </c>
      <c r="F29" s="8">
        <v>-11091145</v>
      </c>
      <c r="G29" s="8">
        <v>-11091145</v>
      </c>
      <c r="H29" s="8">
        <v>-11091145</v>
      </c>
      <c r="I29" s="8">
        <v>-11091145</v>
      </c>
      <c r="J29" s="8">
        <v>-11091145</v>
      </c>
      <c r="K29" s="8">
        <v>-11091145</v>
      </c>
      <c r="L29" s="8">
        <v>-11091145</v>
      </c>
      <c r="M29" s="8">
        <v>-11091145</v>
      </c>
      <c r="N29" s="8">
        <v>-11091145</v>
      </c>
    </row>
    <row r="30" spans="1:14" x14ac:dyDescent="0.2">
      <c r="A30" s="7" t="s">
        <v>41</v>
      </c>
      <c r="B30" s="8">
        <v>-8295001</v>
      </c>
      <c r="C30" s="8">
        <v>-1036875</v>
      </c>
      <c r="D30" s="8">
        <v>-691250</v>
      </c>
      <c r="E30" s="8">
        <v>-691250</v>
      </c>
      <c r="F30" s="8">
        <v>-691250</v>
      </c>
      <c r="G30" s="8">
        <v>-691250</v>
      </c>
      <c r="H30" s="8">
        <v>-691250</v>
      </c>
      <c r="I30" s="8">
        <v>-345626</v>
      </c>
      <c r="J30" s="8">
        <v>-691250</v>
      </c>
      <c r="K30" s="8">
        <v>-691250</v>
      </c>
      <c r="L30" s="8">
        <v>-691250</v>
      </c>
      <c r="M30" s="8">
        <v>-691250</v>
      </c>
      <c r="N30" s="8">
        <v>-691250</v>
      </c>
    </row>
    <row r="31" spans="1:14" x14ac:dyDescent="0.2">
      <c r="A31" s="7" t="s">
        <v>42</v>
      </c>
      <c r="B31" s="8">
        <v>-83212705</v>
      </c>
      <c r="C31" s="8">
        <v>-4488945</v>
      </c>
      <c r="D31" s="8">
        <v>-3905126</v>
      </c>
      <c r="E31" s="8">
        <v>-3905126</v>
      </c>
      <c r="F31" s="8">
        <v>-3905126</v>
      </c>
      <c r="G31" s="8">
        <v>-3905126</v>
      </c>
      <c r="H31" s="8">
        <v>-3905126</v>
      </c>
      <c r="I31" s="8">
        <v>-4488945</v>
      </c>
      <c r="J31" s="8">
        <v>-3905126</v>
      </c>
      <c r="K31" s="8">
        <v>-4605705</v>
      </c>
      <c r="L31" s="8">
        <v>-3905126</v>
      </c>
      <c r="M31" s="8">
        <v>-3905126</v>
      </c>
      <c r="N31" s="8">
        <v>-38388102</v>
      </c>
    </row>
    <row r="32" spans="1:14" x14ac:dyDescent="0.2">
      <c r="A32" s="7" t="s">
        <v>43</v>
      </c>
      <c r="B32" s="8">
        <v>-83212705</v>
      </c>
      <c r="C32" s="8">
        <v>-4488945</v>
      </c>
      <c r="D32" s="8">
        <v>-3905126</v>
      </c>
      <c r="E32" s="8">
        <v>-3905126</v>
      </c>
      <c r="F32" s="8">
        <v>-3905126</v>
      </c>
      <c r="G32" s="8">
        <v>-3905126</v>
      </c>
      <c r="H32" s="8">
        <v>-3905126</v>
      </c>
      <c r="I32" s="8">
        <v>-4488945</v>
      </c>
      <c r="J32" s="8">
        <v>-3905126</v>
      </c>
      <c r="K32" s="8">
        <v>-4605705</v>
      </c>
      <c r="L32" s="8">
        <v>-3905126</v>
      </c>
      <c r="M32" s="8">
        <v>-3905126</v>
      </c>
      <c r="N32" s="8">
        <v>-38388102</v>
      </c>
    </row>
    <row r="33" spans="1:14" x14ac:dyDescent="0.2">
      <c r="A33" s="7" t="s">
        <v>44</v>
      </c>
      <c r="B33" s="8">
        <f>B34+B35</f>
        <v>-16574144</v>
      </c>
      <c r="C33" s="8">
        <f t="shared" ref="C33:N33" si="6">C34+C35</f>
        <v>-88633</v>
      </c>
      <c r="D33" s="8">
        <f t="shared" si="6"/>
        <v>-83000</v>
      </c>
      <c r="E33" s="8">
        <f t="shared" si="6"/>
        <v>-83000</v>
      </c>
      <c r="F33" s="8">
        <f t="shared" si="6"/>
        <v>-83000</v>
      </c>
      <c r="G33" s="8">
        <f t="shared" si="6"/>
        <v>-83000</v>
      </c>
      <c r="H33" s="8">
        <f t="shared" si="6"/>
        <v>-83000</v>
      </c>
      <c r="I33" s="8">
        <f t="shared" si="6"/>
        <v>-83000</v>
      </c>
      <c r="J33" s="8">
        <f t="shared" si="6"/>
        <v>-83000</v>
      </c>
      <c r="K33" s="8">
        <f t="shared" si="6"/>
        <v>-15651511</v>
      </c>
      <c r="L33" s="8">
        <f t="shared" si="6"/>
        <v>-83000</v>
      </c>
      <c r="M33" s="8">
        <f t="shared" si="6"/>
        <v>-83000</v>
      </c>
      <c r="N33" s="8">
        <f t="shared" si="6"/>
        <v>-87000</v>
      </c>
    </row>
    <row r="34" spans="1:14" x14ac:dyDescent="0.2">
      <c r="A34" s="7" t="s">
        <v>45</v>
      </c>
      <c r="B34" s="8">
        <v>-1000000</v>
      </c>
      <c r="C34" s="8">
        <v>-83000</v>
      </c>
      <c r="D34" s="8">
        <v>-83000</v>
      </c>
      <c r="E34" s="8">
        <v>-83000</v>
      </c>
      <c r="F34" s="8">
        <v>-83000</v>
      </c>
      <c r="G34" s="8">
        <v>-83000</v>
      </c>
      <c r="H34" s="8">
        <v>-83000</v>
      </c>
      <c r="I34" s="8">
        <v>-83000</v>
      </c>
      <c r="J34" s="8">
        <v>-83000</v>
      </c>
      <c r="K34" s="8">
        <v>-83000</v>
      </c>
      <c r="L34" s="8">
        <v>-83000</v>
      </c>
      <c r="M34" s="8">
        <v>-83000</v>
      </c>
      <c r="N34" s="8">
        <v>-87000</v>
      </c>
    </row>
    <row r="35" spans="1:14" x14ac:dyDescent="0.2">
      <c r="A35" s="7" t="s">
        <v>46</v>
      </c>
      <c r="B35" s="8">
        <v>-15574144</v>
      </c>
      <c r="C35" s="8">
        <v>-5633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-15568511</v>
      </c>
      <c r="L35" s="8">
        <v>0</v>
      </c>
      <c r="M35" s="8">
        <v>0</v>
      </c>
      <c r="N35" s="8">
        <v>0</v>
      </c>
    </row>
    <row r="36" spans="1:14" x14ac:dyDescent="0.2">
      <c r="A36" s="7" t="s">
        <v>47</v>
      </c>
      <c r="B36" s="8">
        <f>B37+B43+B45+B48+B51+B53+B56</f>
        <v>-72528767</v>
      </c>
      <c r="C36" s="8">
        <f t="shared" ref="C36:N36" si="7">C37+C43+C45+C48+C51+C53+C56</f>
        <v>-3292228</v>
      </c>
      <c r="D36" s="8">
        <f t="shared" si="7"/>
        <v>-20867376</v>
      </c>
      <c r="E36" s="8">
        <f t="shared" si="7"/>
        <v>-2864706</v>
      </c>
      <c r="F36" s="8">
        <f t="shared" si="7"/>
        <v>-3057448</v>
      </c>
      <c r="G36" s="8">
        <f t="shared" si="7"/>
        <v>-14144776</v>
      </c>
      <c r="H36" s="8">
        <f t="shared" si="7"/>
        <v>-3676571</v>
      </c>
      <c r="I36" s="8">
        <f t="shared" si="7"/>
        <v>-3287561</v>
      </c>
      <c r="J36" s="8">
        <f t="shared" si="7"/>
        <v>-2819260</v>
      </c>
      <c r="K36" s="8">
        <f t="shared" si="7"/>
        <v>-11232119</v>
      </c>
      <c r="L36" s="8">
        <f t="shared" si="7"/>
        <v>-2703342</v>
      </c>
      <c r="M36" s="8">
        <f t="shared" si="7"/>
        <v>-2629784</v>
      </c>
      <c r="N36" s="8">
        <f t="shared" si="7"/>
        <v>-1953596</v>
      </c>
    </row>
    <row r="37" spans="1:14" x14ac:dyDescent="0.2">
      <c r="A37" s="7" t="s">
        <v>48</v>
      </c>
      <c r="B37" s="8">
        <f>B38+B39+B40+B41+B42</f>
        <v>-34487335</v>
      </c>
      <c r="C37" s="8">
        <f t="shared" ref="C37:N37" si="8">C38+C39+C40+C41+C42</f>
        <v>-432709</v>
      </c>
      <c r="D37" s="8">
        <f t="shared" si="8"/>
        <v>-11122247</v>
      </c>
      <c r="E37" s="8">
        <f t="shared" si="8"/>
        <v>-358709</v>
      </c>
      <c r="F37" s="8">
        <f t="shared" si="8"/>
        <v>-358709</v>
      </c>
      <c r="G37" s="8">
        <f t="shared" si="8"/>
        <v>-10788736</v>
      </c>
      <c r="H37" s="8">
        <f t="shared" si="8"/>
        <v>-896209</v>
      </c>
      <c r="I37" s="8">
        <f t="shared" si="8"/>
        <v>-358709</v>
      </c>
      <c r="J37" s="8">
        <f t="shared" si="8"/>
        <v>-403709</v>
      </c>
      <c r="K37" s="8">
        <f t="shared" si="8"/>
        <v>-8701471</v>
      </c>
      <c r="L37" s="8">
        <f t="shared" si="8"/>
        <v>-398709</v>
      </c>
      <c r="M37" s="8">
        <f t="shared" si="8"/>
        <v>-333709</v>
      </c>
      <c r="N37" s="8">
        <f t="shared" si="8"/>
        <v>-333709</v>
      </c>
    </row>
    <row r="38" spans="1:14" x14ac:dyDescent="0.2">
      <c r="A38" s="7" t="s">
        <v>49</v>
      </c>
      <c r="B38" s="8">
        <v>-6507207</v>
      </c>
      <c r="C38" s="8">
        <v>-105312</v>
      </c>
      <c r="D38" s="8">
        <v>-2122298</v>
      </c>
      <c r="E38" s="8">
        <v>-64312</v>
      </c>
      <c r="F38" s="8">
        <v>-64312</v>
      </c>
      <c r="G38" s="8">
        <v>-2092987</v>
      </c>
      <c r="H38" s="8">
        <v>-64312</v>
      </c>
      <c r="I38" s="8">
        <v>-64312</v>
      </c>
      <c r="J38" s="8">
        <v>-64312</v>
      </c>
      <c r="K38" s="8">
        <v>-1672114</v>
      </c>
      <c r="L38" s="8">
        <v>-64312</v>
      </c>
      <c r="M38" s="8">
        <v>-64312</v>
      </c>
      <c r="N38" s="8">
        <v>-64312</v>
      </c>
    </row>
    <row r="39" spans="1:14" x14ac:dyDescent="0.2">
      <c r="A39" s="7" t="s">
        <v>50</v>
      </c>
      <c r="B39" s="8">
        <v>-7248758</v>
      </c>
      <c r="C39" s="8">
        <v>-72488</v>
      </c>
      <c r="D39" s="8">
        <v>-2392089</v>
      </c>
      <c r="E39" s="8">
        <v>-72488</v>
      </c>
      <c r="F39" s="8">
        <v>-72488</v>
      </c>
      <c r="G39" s="8">
        <v>-2319602</v>
      </c>
      <c r="H39" s="8">
        <v>-72488</v>
      </c>
      <c r="I39" s="8">
        <v>-72488</v>
      </c>
      <c r="J39" s="8">
        <v>-72488</v>
      </c>
      <c r="K39" s="8">
        <v>-1884675</v>
      </c>
      <c r="L39" s="8">
        <v>-72488</v>
      </c>
      <c r="M39" s="8">
        <v>-72488</v>
      </c>
      <c r="N39" s="8">
        <v>-72488</v>
      </c>
    </row>
    <row r="40" spans="1:14" x14ac:dyDescent="0.2">
      <c r="A40" s="7" t="s">
        <v>51</v>
      </c>
      <c r="B40" s="8">
        <v>-16544675</v>
      </c>
      <c r="C40" s="8">
        <v>-165098</v>
      </c>
      <c r="D40" s="8">
        <v>-5483062</v>
      </c>
      <c r="E40" s="8">
        <v>-165098</v>
      </c>
      <c r="F40" s="8">
        <v>-165098</v>
      </c>
      <c r="G40" s="8">
        <v>-5283162</v>
      </c>
      <c r="H40" s="8">
        <v>-165098</v>
      </c>
      <c r="I40" s="8">
        <v>-165098</v>
      </c>
      <c r="J40" s="8">
        <v>-165098</v>
      </c>
      <c r="K40" s="8">
        <v>-4292569</v>
      </c>
      <c r="L40" s="8">
        <v>-165098</v>
      </c>
      <c r="M40" s="8">
        <v>-165098</v>
      </c>
      <c r="N40" s="8">
        <v>-165098</v>
      </c>
    </row>
    <row r="41" spans="1:14" x14ac:dyDescent="0.2">
      <c r="A41" s="7" t="s">
        <v>52</v>
      </c>
      <c r="B41" s="8">
        <v>-1002500</v>
      </c>
      <c r="C41" s="8">
        <v>-55000</v>
      </c>
      <c r="D41" s="8">
        <v>-75000</v>
      </c>
      <c r="E41" s="8">
        <v>-25000</v>
      </c>
      <c r="F41" s="8">
        <v>-25000</v>
      </c>
      <c r="G41" s="8">
        <v>-75000</v>
      </c>
      <c r="H41" s="8">
        <v>-562500</v>
      </c>
      <c r="I41" s="8">
        <v>-25000</v>
      </c>
      <c r="J41" s="8">
        <v>-70000</v>
      </c>
      <c r="K41" s="8">
        <v>-25000</v>
      </c>
      <c r="L41" s="8">
        <v>-65000</v>
      </c>
      <c r="M41" s="8">
        <v>0</v>
      </c>
      <c r="N41" s="8">
        <v>0</v>
      </c>
    </row>
    <row r="42" spans="1:14" x14ac:dyDescent="0.2">
      <c r="A42" s="7" t="s">
        <v>53</v>
      </c>
      <c r="B42" s="8">
        <v>-3184195</v>
      </c>
      <c r="C42" s="8">
        <v>-34811</v>
      </c>
      <c r="D42" s="8">
        <v>-1049798</v>
      </c>
      <c r="E42" s="8">
        <v>-31811</v>
      </c>
      <c r="F42" s="8">
        <v>-31811</v>
      </c>
      <c r="G42" s="8">
        <v>-1017985</v>
      </c>
      <c r="H42" s="8">
        <v>-31811</v>
      </c>
      <c r="I42" s="8">
        <v>-31811</v>
      </c>
      <c r="J42" s="8">
        <v>-31811</v>
      </c>
      <c r="K42" s="8">
        <v>-827113</v>
      </c>
      <c r="L42" s="8">
        <v>-31811</v>
      </c>
      <c r="M42" s="8">
        <v>-31811</v>
      </c>
      <c r="N42" s="8">
        <v>-31811</v>
      </c>
    </row>
    <row r="43" spans="1:14" x14ac:dyDescent="0.2">
      <c r="A43" s="7" t="s">
        <v>54</v>
      </c>
      <c r="B43" s="8">
        <v>-7459075</v>
      </c>
      <c r="C43" s="8">
        <v>-719898</v>
      </c>
      <c r="D43" s="8">
        <v>-711338</v>
      </c>
      <c r="E43" s="8">
        <v>-678218</v>
      </c>
      <c r="F43" s="8">
        <v>-661658</v>
      </c>
      <c r="G43" s="8">
        <v>-661658</v>
      </c>
      <c r="H43" s="8">
        <v>-645098</v>
      </c>
      <c r="I43" s="8">
        <v>-628538</v>
      </c>
      <c r="J43" s="8">
        <v>-611978</v>
      </c>
      <c r="K43" s="8">
        <v>-595418</v>
      </c>
      <c r="L43" s="8">
        <v>-578858</v>
      </c>
      <c r="M43" s="8">
        <v>-562302</v>
      </c>
      <c r="N43" s="8">
        <v>-404113</v>
      </c>
    </row>
    <row r="44" spans="1:14" x14ac:dyDescent="0.2">
      <c r="A44" s="7" t="s">
        <v>55</v>
      </c>
      <c r="B44" s="8">
        <v>-7459075</v>
      </c>
      <c r="C44" s="8">
        <v>-719898</v>
      </c>
      <c r="D44" s="8">
        <v>-711338</v>
      </c>
      <c r="E44" s="8">
        <v>-678218</v>
      </c>
      <c r="F44" s="8">
        <v>-661658</v>
      </c>
      <c r="G44" s="8">
        <v>-661658</v>
      </c>
      <c r="H44" s="8">
        <v>-645098</v>
      </c>
      <c r="I44" s="8">
        <v>-628538</v>
      </c>
      <c r="J44" s="8">
        <v>-611978</v>
      </c>
      <c r="K44" s="8">
        <v>-595418</v>
      </c>
      <c r="L44" s="8">
        <v>-578858</v>
      </c>
      <c r="M44" s="8">
        <v>-562302</v>
      </c>
      <c r="N44" s="8">
        <v>-404113</v>
      </c>
    </row>
    <row r="45" spans="1:14" x14ac:dyDescent="0.2">
      <c r="A45" s="7" t="s">
        <v>56</v>
      </c>
      <c r="B45" s="8">
        <f>B46+B47</f>
        <v>-2904777</v>
      </c>
      <c r="C45" s="8">
        <f t="shared" ref="C45:N45" si="9">C46+C47</f>
        <v>-308716</v>
      </c>
      <c r="D45" s="8">
        <f t="shared" si="9"/>
        <v>-780051</v>
      </c>
      <c r="E45" s="8">
        <f t="shared" si="9"/>
        <v>-111874</v>
      </c>
      <c r="F45" s="8">
        <f t="shared" si="9"/>
        <v>-215182</v>
      </c>
      <c r="G45" s="8">
        <f t="shared" si="9"/>
        <v>-903477</v>
      </c>
      <c r="H45" s="8">
        <f t="shared" si="9"/>
        <v>-196674</v>
      </c>
      <c r="I45" s="8">
        <f t="shared" si="9"/>
        <v>-64174</v>
      </c>
      <c r="J45" s="8">
        <f t="shared" si="9"/>
        <v>-90674</v>
      </c>
      <c r="K45" s="8">
        <f t="shared" si="9"/>
        <v>-216333</v>
      </c>
      <c r="L45" s="8">
        <f t="shared" si="9"/>
        <v>-5874</v>
      </c>
      <c r="M45" s="8">
        <f t="shared" si="9"/>
        <v>-5874</v>
      </c>
      <c r="N45" s="8">
        <f t="shared" si="9"/>
        <v>-5874</v>
      </c>
    </row>
    <row r="46" spans="1:14" x14ac:dyDescent="0.2">
      <c r="A46" s="7" t="s">
        <v>57</v>
      </c>
      <c r="B46" s="8">
        <v>-646469</v>
      </c>
      <c r="C46" s="8">
        <v>-64916</v>
      </c>
      <c r="D46" s="8">
        <v>-193851</v>
      </c>
      <c r="E46" s="8">
        <v>-5874</v>
      </c>
      <c r="F46" s="8">
        <v>-5874</v>
      </c>
      <c r="G46" s="8">
        <v>-187977</v>
      </c>
      <c r="H46" s="8">
        <v>-5874</v>
      </c>
      <c r="I46" s="8">
        <v>-5874</v>
      </c>
      <c r="J46" s="8">
        <v>-5874</v>
      </c>
      <c r="K46" s="8">
        <v>-152733</v>
      </c>
      <c r="L46" s="8">
        <v>-5874</v>
      </c>
      <c r="M46" s="8">
        <v>-5874</v>
      </c>
      <c r="N46" s="8">
        <v>-5874</v>
      </c>
    </row>
    <row r="47" spans="1:14" x14ac:dyDescent="0.2">
      <c r="A47" s="7" t="s">
        <v>58</v>
      </c>
      <c r="B47" s="8">
        <v>-2258308</v>
      </c>
      <c r="C47" s="8">
        <v>-243800</v>
      </c>
      <c r="D47" s="8">
        <v>-586200</v>
      </c>
      <c r="E47" s="8">
        <v>-106000</v>
      </c>
      <c r="F47" s="8">
        <v>-209308</v>
      </c>
      <c r="G47" s="8">
        <v>-715500</v>
      </c>
      <c r="H47" s="8">
        <v>-190800</v>
      </c>
      <c r="I47" s="8">
        <v>-58300</v>
      </c>
      <c r="J47" s="8">
        <v>-84800</v>
      </c>
      <c r="K47" s="8">
        <v>-63600</v>
      </c>
      <c r="L47" s="8">
        <v>0</v>
      </c>
      <c r="M47" s="8">
        <v>0</v>
      </c>
      <c r="N47" s="8">
        <v>0</v>
      </c>
    </row>
    <row r="48" spans="1:14" x14ac:dyDescent="0.2">
      <c r="A48" s="7" t="s">
        <v>59</v>
      </c>
      <c r="B48" s="8">
        <f>B49+B50</f>
        <v>-129000</v>
      </c>
      <c r="C48" s="8">
        <f t="shared" ref="C48:N48" si="10">C49+C50</f>
        <v>-25000</v>
      </c>
      <c r="D48" s="8">
        <f t="shared" si="10"/>
        <v>-104000</v>
      </c>
      <c r="E48" s="8">
        <f t="shared" si="10"/>
        <v>0</v>
      </c>
      <c r="F48" s="8">
        <f t="shared" si="10"/>
        <v>0</v>
      </c>
      <c r="G48" s="8">
        <f t="shared" si="10"/>
        <v>0</v>
      </c>
      <c r="H48" s="8">
        <f t="shared" si="10"/>
        <v>0</v>
      </c>
      <c r="I48" s="8">
        <f t="shared" si="10"/>
        <v>0</v>
      </c>
      <c r="J48" s="8">
        <f t="shared" si="10"/>
        <v>0</v>
      </c>
      <c r="K48" s="8">
        <f t="shared" si="10"/>
        <v>0</v>
      </c>
      <c r="L48" s="8">
        <f t="shared" si="10"/>
        <v>0</v>
      </c>
      <c r="M48" s="8">
        <f t="shared" si="10"/>
        <v>0</v>
      </c>
      <c r="N48" s="8">
        <f t="shared" si="10"/>
        <v>0</v>
      </c>
    </row>
    <row r="49" spans="1:14" x14ac:dyDescent="0.2">
      <c r="A49" s="7" t="s">
        <v>60</v>
      </c>
      <c r="B49" s="8">
        <v>-84000</v>
      </c>
      <c r="C49" s="8">
        <v>0</v>
      </c>
      <c r="D49" s="8">
        <v>-84000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</row>
    <row r="50" spans="1:14" x14ac:dyDescent="0.2">
      <c r="A50" s="7" t="s">
        <v>61</v>
      </c>
      <c r="B50" s="8">
        <v>-45000</v>
      </c>
      <c r="C50" s="8">
        <v>-25000</v>
      </c>
      <c r="D50" s="8">
        <v>-20000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</row>
    <row r="51" spans="1:14" x14ac:dyDescent="0.2">
      <c r="A51" s="7" t="s">
        <v>62</v>
      </c>
      <c r="B51" s="8">
        <v>-19590800</v>
      </c>
      <c r="C51" s="8">
        <v>-1715905</v>
      </c>
      <c r="D51" s="8">
        <v>-1709901</v>
      </c>
      <c r="E51" s="8">
        <v>-1715905</v>
      </c>
      <c r="F51" s="8">
        <v>-1721899</v>
      </c>
      <c r="G51" s="8">
        <v>-1715905</v>
      </c>
      <c r="H51" s="8">
        <v>-1712890</v>
      </c>
      <c r="I51" s="8">
        <v>-1218899</v>
      </c>
      <c r="J51" s="8">
        <v>-1712899</v>
      </c>
      <c r="K51" s="8">
        <v>-1718897</v>
      </c>
      <c r="L51" s="8">
        <v>-1709901</v>
      </c>
      <c r="M51" s="8">
        <v>-1727899</v>
      </c>
      <c r="N51" s="8">
        <v>-1209900</v>
      </c>
    </row>
    <row r="52" spans="1:14" x14ac:dyDescent="0.2">
      <c r="A52" s="7" t="s">
        <v>63</v>
      </c>
      <c r="B52" s="8">
        <v>-19590800</v>
      </c>
      <c r="C52" s="8">
        <v>-1715905</v>
      </c>
      <c r="D52" s="8">
        <v>-1709901</v>
      </c>
      <c r="E52" s="8">
        <v>-1715905</v>
      </c>
      <c r="F52" s="8">
        <v>-1721899</v>
      </c>
      <c r="G52" s="8">
        <v>-1715905</v>
      </c>
      <c r="H52" s="8">
        <v>-1712890</v>
      </c>
      <c r="I52" s="8">
        <v>-1218899</v>
      </c>
      <c r="J52" s="8">
        <v>-1712899</v>
      </c>
      <c r="K52" s="8">
        <v>-1718897</v>
      </c>
      <c r="L52" s="8">
        <v>-1709901</v>
      </c>
      <c r="M52" s="8">
        <v>-1727899</v>
      </c>
      <c r="N52" s="8">
        <v>-1209900</v>
      </c>
    </row>
    <row r="53" spans="1:14" x14ac:dyDescent="0.2">
      <c r="A53" s="7" t="s">
        <v>64</v>
      </c>
      <c r="B53" s="8">
        <f>B54+B55</f>
        <v>-704700</v>
      </c>
      <c r="C53" s="8">
        <f t="shared" ref="C53:N53" si="11">C54+C55</f>
        <v>-90000</v>
      </c>
      <c r="D53" s="8">
        <f t="shared" si="11"/>
        <v>-304000</v>
      </c>
      <c r="E53" s="8">
        <f t="shared" si="11"/>
        <v>0</v>
      </c>
      <c r="F53" s="8">
        <f t="shared" si="11"/>
        <v>0</v>
      </c>
      <c r="G53" s="8">
        <f t="shared" si="11"/>
        <v>-75000</v>
      </c>
      <c r="H53" s="8">
        <f t="shared" si="11"/>
        <v>-225700</v>
      </c>
      <c r="I53" s="8">
        <f t="shared" si="11"/>
        <v>0</v>
      </c>
      <c r="J53" s="8">
        <f t="shared" si="11"/>
        <v>0</v>
      </c>
      <c r="K53" s="8">
        <f t="shared" si="11"/>
        <v>0</v>
      </c>
      <c r="L53" s="8">
        <f t="shared" si="11"/>
        <v>-10000</v>
      </c>
      <c r="M53" s="8">
        <f t="shared" si="11"/>
        <v>0</v>
      </c>
      <c r="N53" s="8">
        <f t="shared" si="11"/>
        <v>0</v>
      </c>
    </row>
    <row r="54" spans="1:14" x14ac:dyDescent="0.2">
      <c r="A54" s="7" t="s">
        <v>65</v>
      </c>
      <c r="B54" s="8">
        <v>-439700</v>
      </c>
      <c r="C54" s="8">
        <v>0</v>
      </c>
      <c r="D54" s="8">
        <v>-204000</v>
      </c>
      <c r="E54" s="8">
        <v>0</v>
      </c>
      <c r="F54" s="8">
        <v>0</v>
      </c>
      <c r="G54" s="8">
        <v>0</v>
      </c>
      <c r="H54" s="8">
        <v>-225700</v>
      </c>
      <c r="I54" s="8">
        <v>0</v>
      </c>
      <c r="J54" s="8">
        <v>0</v>
      </c>
      <c r="K54" s="8">
        <v>0</v>
      </c>
      <c r="L54" s="8">
        <v>-10000</v>
      </c>
      <c r="M54" s="8">
        <v>0</v>
      </c>
      <c r="N54" s="8">
        <v>0</v>
      </c>
    </row>
    <row r="55" spans="1:14" x14ac:dyDescent="0.2">
      <c r="A55" s="7" t="s">
        <v>66</v>
      </c>
      <c r="B55" s="8">
        <v>-265000</v>
      </c>
      <c r="C55" s="8">
        <v>-90000</v>
      </c>
      <c r="D55" s="8">
        <v>-100000</v>
      </c>
      <c r="E55" s="8">
        <v>0</v>
      </c>
      <c r="F55" s="8">
        <v>0</v>
      </c>
      <c r="G55" s="8">
        <v>-75000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</row>
    <row r="56" spans="1:14" x14ac:dyDescent="0.2">
      <c r="A56" s="7" t="s">
        <v>67</v>
      </c>
      <c r="B56" s="8">
        <f>B57+B58</f>
        <v>-7253080</v>
      </c>
      <c r="C56" s="8">
        <f t="shared" ref="C56:N56" si="12">C57+C58</f>
        <v>0</v>
      </c>
      <c r="D56" s="8">
        <f t="shared" si="12"/>
        <v>-6135839</v>
      </c>
      <c r="E56" s="8">
        <f t="shared" si="12"/>
        <v>0</v>
      </c>
      <c r="F56" s="8">
        <f t="shared" si="12"/>
        <v>-100000</v>
      </c>
      <c r="G56" s="8">
        <f t="shared" si="12"/>
        <v>0</v>
      </c>
      <c r="H56" s="8">
        <f t="shared" si="12"/>
        <v>0</v>
      </c>
      <c r="I56" s="8">
        <f t="shared" si="12"/>
        <v>-1017241</v>
      </c>
      <c r="J56" s="8">
        <f t="shared" si="12"/>
        <v>0</v>
      </c>
      <c r="K56" s="8">
        <f t="shared" si="12"/>
        <v>0</v>
      </c>
      <c r="L56" s="8">
        <f t="shared" si="12"/>
        <v>0</v>
      </c>
      <c r="M56" s="8">
        <f t="shared" si="12"/>
        <v>0</v>
      </c>
      <c r="N56" s="8">
        <f t="shared" si="12"/>
        <v>0</v>
      </c>
    </row>
    <row r="57" spans="1:14" x14ac:dyDescent="0.2">
      <c r="A57" s="7" t="s">
        <v>68</v>
      </c>
      <c r="B57" s="8">
        <v>-200000</v>
      </c>
      <c r="C57" s="8">
        <v>0</v>
      </c>
      <c r="D57" s="8">
        <v>-100000</v>
      </c>
      <c r="E57" s="8">
        <v>0</v>
      </c>
      <c r="F57" s="8">
        <v>-100000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</row>
    <row r="58" spans="1:14" x14ac:dyDescent="0.2">
      <c r="A58" s="7" t="s">
        <v>69</v>
      </c>
      <c r="B58" s="8">
        <v>-7053080</v>
      </c>
      <c r="C58" s="8">
        <v>0</v>
      </c>
      <c r="D58" s="8">
        <v>-6035839</v>
      </c>
      <c r="E58" s="8">
        <v>0</v>
      </c>
      <c r="F58" s="8">
        <v>0</v>
      </c>
      <c r="G58" s="8">
        <v>0</v>
      </c>
      <c r="H58" s="8">
        <v>0</v>
      </c>
      <c r="I58" s="8">
        <v>-1017241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x14ac:dyDescent="0.2">
      <c r="A59" s="7" t="s">
        <v>70</v>
      </c>
      <c r="B59" s="8">
        <f>B60+B68+B73+B81+B86+B94+B97+B103+B109</f>
        <v>-212736797</v>
      </c>
      <c r="C59" s="8">
        <f>C60+C68+C73+C81+C86+C94+C97+C103+C109</f>
        <v>-83239978</v>
      </c>
      <c r="D59" s="8">
        <f t="shared" ref="D59:N59" si="13">D60+D68+D73+D81+D86+D94+D97+D103+D109</f>
        <v>-23528731</v>
      </c>
      <c r="E59" s="8">
        <f t="shared" si="13"/>
        <v>-16161674</v>
      </c>
      <c r="F59" s="8">
        <f t="shared" si="13"/>
        <v>-9329264</v>
      </c>
      <c r="G59" s="8">
        <f t="shared" si="13"/>
        <v>-9480114</v>
      </c>
      <c r="H59" s="8">
        <f t="shared" si="13"/>
        <v>-9461274</v>
      </c>
      <c r="I59" s="8">
        <f t="shared" si="13"/>
        <v>-9194893</v>
      </c>
      <c r="J59" s="8">
        <f t="shared" si="13"/>
        <v>-10881264</v>
      </c>
      <c r="K59" s="8">
        <f t="shared" si="13"/>
        <v>-14214885</v>
      </c>
      <c r="L59" s="8">
        <f t="shared" si="13"/>
        <v>-9174485</v>
      </c>
      <c r="M59" s="8">
        <f t="shared" si="13"/>
        <v>-7984112</v>
      </c>
      <c r="N59" s="8">
        <f t="shared" si="13"/>
        <v>-10086123</v>
      </c>
    </row>
    <row r="60" spans="1:14" x14ac:dyDescent="0.2">
      <c r="A60" s="7" t="s">
        <v>71</v>
      </c>
      <c r="B60" s="8">
        <f>B61+B62+B63+B64+B65+B66+B67</f>
        <v>-37308151</v>
      </c>
      <c r="C60" s="8">
        <f t="shared" ref="C60:N60" si="14">C61+C62+C63+C64+C65+C66+C67</f>
        <v>-3390707</v>
      </c>
      <c r="D60" s="8">
        <f t="shared" si="14"/>
        <v>-3077743</v>
      </c>
      <c r="E60" s="8">
        <f t="shared" si="14"/>
        <v>-3093767</v>
      </c>
      <c r="F60" s="8">
        <f t="shared" si="14"/>
        <v>-3121496</v>
      </c>
      <c r="G60" s="8">
        <f t="shared" si="14"/>
        <v>-3103013</v>
      </c>
      <c r="H60" s="8">
        <f t="shared" si="14"/>
        <v>-3084191</v>
      </c>
      <c r="I60" s="8">
        <f t="shared" si="14"/>
        <v>-3085903</v>
      </c>
      <c r="J60" s="8">
        <f t="shared" si="14"/>
        <v>-3078419</v>
      </c>
      <c r="K60" s="8">
        <f t="shared" si="14"/>
        <v>-3073584</v>
      </c>
      <c r="L60" s="8">
        <f t="shared" si="14"/>
        <v>-3067277</v>
      </c>
      <c r="M60" s="8">
        <f t="shared" si="14"/>
        <v>-3069471</v>
      </c>
      <c r="N60" s="8">
        <f t="shared" si="14"/>
        <v>-3062580</v>
      </c>
    </row>
    <row r="61" spans="1:14" x14ac:dyDescent="0.2">
      <c r="A61" s="7" t="s">
        <v>72</v>
      </c>
      <c r="B61" s="8">
        <v>-14700000</v>
      </c>
      <c r="C61" s="8">
        <v>-1497334</v>
      </c>
      <c r="D61" s="8">
        <v>-1200334</v>
      </c>
      <c r="E61" s="8">
        <v>-1200334</v>
      </c>
      <c r="F61" s="8">
        <v>-1200334</v>
      </c>
      <c r="G61" s="8">
        <v>-1200334</v>
      </c>
      <c r="H61" s="8">
        <v>-1200334</v>
      </c>
      <c r="I61" s="8">
        <v>-1200334</v>
      </c>
      <c r="J61" s="8">
        <v>-1200334</v>
      </c>
      <c r="K61" s="8">
        <v>-1200334</v>
      </c>
      <c r="L61" s="8">
        <v>-1200334</v>
      </c>
      <c r="M61" s="8">
        <v>-1200334</v>
      </c>
      <c r="N61" s="8">
        <v>-1199326</v>
      </c>
    </row>
    <row r="62" spans="1:14" x14ac:dyDescent="0.2">
      <c r="A62" s="7" t="s">
        <v>73</v>
      </c>
      <c r="B62" s="8">
        <v>-2050000</v>
      </c>
      <c r="C62" s="8">
        <v>-162925</v>
      </c>
      <c r="D62" s="8">
        <v>-166981</v>
      </c>
      <c r="E62" s="8">
        <v>-183005</v>
      </c>
      <c r="F62" s="8">
        <v>-195234</v>
      </c>
      <c r="G62" s="8">
        <v>-193251</v>
      </c>
      <c r="H62" s="8">
        <v>-173429</v>
      </c>
      <c r="I62" s="8">
        <v>-175141</v>
      </c>
      <c r="J62" s="8">
        <v>-167657</v>
      </c>
      <c r="K62" s="8">
        <v>-162822</v>
      </c>
      <c r="L62" s="8">
        <v>-157015</v>
      </c>
      <c r="M62" s="8">
        <v>-159209</v>
      </c>
      <c r="N62" s="8">
        <v>-153331</v>
      </c>
    </row>
    <row r="63" spans="1:14" x14ac:dyDescent="0.2">
      <c r="A63" s="7" t="s">
        <v>74</v>
      </c>
      <c r="B63" s="8">
        <v>-2984000</v>
      </c>
      <c r="C63" s="8">
        <v>-248652</v>
      </c>
      <c r="D63" s="8">
        <v>-248668</v>
      </c>
      <c r="E63" s="8">
        <v>-248668</v>
      </c>
      <c r="F63" s="8">
        <v>-248668</v>
      </c>
      <c r="G63" s="8">
        <v>-248668</v>
      </c>
      <c r="H63" s="8">
        <v>-248668</v>
      </c>
      <c r="I63" s="8">
        <v>-248668</v>
      </c>
      <c r="J63" s="8">
        <v>-248668</v>
      </c>
      <c r="K63" s="8">
        <v>-248668</v>
      </c>
      <c r="L63" s="8">
        <v>-248668</v>
      </c>
      <c r="M63" s="8">
        <v>-248668</v>
      </c>
      <c r="N63" s="8">
        <v>-248668</v>
      </c>
    </row>
    <row r="64" spans="1:14" x14ac:dyDescent="0.2">
      <c r="A64" s="7" t="s">
        <v>75</v>
      </c>
      <c r="B64" s="8">
        <v>-2640000</v>
      </c>
      <c r="C64" s="8">
        <v>-220033</v>
      </c>
      <c r="D64" s="8">
        <v>-219997</v>
      </c>
      <c r="E64" s="8">
        <v>-219997</v>
      </c>
      <c r="F64" s="8">
        <v>-219997</v>
      </c>
      <c r="G64" s="8">
        <v>-219997</v>
      </c>
      <c r="H64" s="8">
        <v>-219997</v>
      </c>
      <c r="I64" s="8">
        <v>-219997</v>
      </c>
      <c r="J64" s="8">
        <v>-219997</v>
      </c>
      <c r="K64" s="8">
        <v>-219997</v>
      </c>
      <c r="L64" s="8">
        <v>-219997</v>
      </c>
      <c r="M64" s="8">
        <v>-219997</v>
      </c>
      <c r="N64" s="8">
        <v>-219997</v>
      </c>
    </row>
    <row r="65" spans="1:14" x14ac:dyDescent="0.2">
      <c r="A65" s="7" t="s">
        <v>76</v>
      </c>
      <c r="B65" s="8">
        <v>-20000</v>
      </c>
      <c r="C65" s="8">
        <v>-20000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</row>
    <row r="66" spans="1:14" x14ac:dyDescent="0.2">
      <c r="A66" s="7" t="s">
        <v>77</v>
      </c>
      <c r="B66" s="8">
        <v>-11104151</v>
      </c>
      <c r="C66" s="8">
        <v>-925346</v>
      </c>
      <c r="D66" s="8">
        <v>-925346</v>
      </c>
      <c r="E66" s="8">
        <v>-925346</v>
      </c>
      <c r="F66" s="8">
        <v>-925346</v>
      </c>
      <c r="G66" s="8">
        <v>-925346</v>
      </c>
      <c r="H66" s="8">
        <v>-925346</v>
      </c>
      <c r="I66" s="8">
        <v>-925346</v>
      </c>
      <c r="J66" s="8">
        <v>-925346</v>
      </c>
      <c r="K66" s="8">
        <v>-925346</v>
      </c>
      <c r="L66" s="8">
        <v>-925346</v>
      </c>
      <c r="M66" s="8">
        <v>-925346</v>
      </c>
      <c r="N66" s="8">
        <v>-925345</v>
      </c>
    </row>
    <row r="67" spans="1:14" x14ac:dyDescent="0.2">
      <c r="A67" s="7" t="s">
        <v>78</v>
      </c>
      <c r="B67" s="8">
        <v>-3810000</v>
      </c>
      <c r="C67" s="8">
        <v>-316417</v>
      </c>
      <c r="D67" s="8">
        <v>-316417</v>
      </c>
      <c r="E67" s="8">
        <v>-316417</v>
      </c>
      <c r="F67" s="8">
        <v>-331917</v>
      </c>
      <c r="G67" s="8">
        <v>-315417</v>
      </c>
      <c r="H67" s="8">
        <v>-316417</v>
      </c>
      <c r="I67" s="8">
        <v>-316417</v>
      </c>
      <c r="J67" s="8">
        <v>-316417</v>
      </c>
      <c r="K67" s="8">
        <v>-316417</v>
      </c>
      <c r="L67" s="8">
        <v>-315917</v>
      </c>
      <c r="M67" s="8">
        <v>-315917</v>
      </c>
      <c r="N67" s="8">
        <v>-315913</v>
      </c>
    </row>
    <row r="68" spans="1:14" x14ac:dyDescent="0.2">
      <c r="A68" s="7" t="s">
        <v>79</v>
      </c>
      <c r="B68" s="8">
        <f>B69+B70+B71+B72</f>
        <v>-16917575</v>
      </c>
      <c r="C68" s="8">
        <f t="shared" ref="C68:N68" si="15">C69+C70+C71+C72</f>
        <v>-12369544</v>
      </c>
      <c r="D68" s="8">
        <f t="shared" si="15"/>
        <v>-769548</v>
      </c>
      <c r="E68" s="8">
        <f t="shared" si="15"/>
        <v>-379548</v>
      </c>
      <c r="F68" s="8">
        <f t="shared" si="15"/>
        <v>-379548</v>
      </c>
      <c r="G68" s="8">
        <f t="shared" si="15"/>
        <v>-369548</v>
      </c>
      <c r="H68" s="8">
        <f t="shared" si="15"/>
        <v>-380548</v>
      </c>
      <c r="I68" s="8">
        <f t="shared" si="15"/>
        <v>-382548</v>
      </c>
      <c r="J68" s="8">
        <f t="shared" si="15"/>
        <v>-375548</v>
      </c>
      <c r="K68" s="8">
        <f t="shared" si="15"/>
        <v>-389548</v>
      </c>
      <c r="L68" s="8">
        <f t="shared" si="15"/>
        <v>-369548</v>
      </c>
      <c r="M68" s="8">
        <f t="shared" si="15"/>
        <v>-382548</v>
      </c>
      <c r="N68" s="8">
        <f t="shared" si="15"/>
        <v>-369551</v>
      </c>
    </row>
    <row r="69" spans="1:14" x14ac:dyDescent="0.2">
      <c r="A69" s="7" t="s">
        <v>80</v>
      </c>
      <c r="B69" s="8">
        <v>-3834575</v>
      </c>
      <c r="C69" s="8">
        <v>-319544</v>
      </c>
      <c r="D69" s="8">
        <v>-319548</v>
      </c>
      <c r="E69" s="8">
        <v>-319548</v>
      </c>
      <c r="F69" s="8">
        <v>-319548</v>
      </c>
      <c r="G69" s="8">
        <v>-319548</v>
      </c>
      <c r="H69" s="8">
        <v>-319548</v>
      </c>
      <c r="I69" s="8">
        <v>-319548</v>
      </c>
      <c r="J69" s="8">
        <v>-319548</v>
      </c>
      <c r="K69" s="8">
        <v>-319548</v>
      </c>
      <c r="L69" s="8">
        <v>-319548</v>
      </c>
      <c r="M69" s="8">
        <v>-319548</v>
      </c>
      <c r="N69" s="8">
        <v>-319551</v>
      </c>
    </row>
    <row r="70" spans="1:14" x14ac:dyDescent="0.2">
      <c r="A70" s="7" t="s">
        <v>81</v>
      </c>
      <c r="B70" s="8">
        <v>-9500000</v>
      </c>
      <c r="C70" s="8">
        <v>-9500000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</row>
    <row r="71" spans="1:14" x14ac:dyDescent="0.2">
      <c r="A71" s="7" t="s">
        <v>82</v>
      </c>
      <c r="B71" s="8">
        <v>-2583000</v>
      </c>
      <c r="C71" s="8">
        <v>-2500000</v>
      </c>
      <c r="D71" s="8">
        <v>0</v>
      </c>
      <c r="E71" s="8">
        <v>-10000</v>
      </c>
      <c r="F71" s="8">
        <v>-10000</v>
      </c>
      <c r="G71" s="8">
        <v>0</v>
      </c>
      <c r="H71" s="8">
        <v>-11000</v>
      </c>
      <c r="I71" s="8">
        <v>-13000</v>
      </c>
      <c r="J71" s="8">
        <v>-6000</v>
      </c>
      <c r="K71" s="8">
        <v>-20000</v>
      </c>
      <c r="L71" s="8">
        <v>0</v>
      </c>
      <c r="M71" s="8">
        <v>-13000</v>
      </c>
      <c r="N71" s="8">
        <v>0</v>
      </c>
    </row>
    <row r="72" spans="1:14" x14ac:dyDescent="0.2">
      <c r="A72" s="7" t="s">
        <v>83</v>
      </c>
      <c r="B72" s="8">
        <v>-1000000</v>
      </c>
      <c r="C72" s="8">
        <v>-50000</v>
      </c>
      <c r="D72" s="8">
        <v>-450000</v>
      </c>
      <c r="E72" s="8">
        <v>-50000</v>
      </c>
      <c r="F72" s="8">
        <v>-50000</v>
      </c>
      <c r="G72" s="8">
        <v>-50000</v>
      </c>
      <c r="H72" s="8">
        <v>-50000</v>
      </c>
      <c r="I72" s="8">
        <v>-50000</v>
      </c>
      <c r="J72" s="8">
        <v>-50000</v>
      </c>
      <c r="K72" s="8">
        <v>-50000</v>
      </c>
      <c r="L72" s="8">
        <v>-50000</v>
      </c>
      <c r="M72" s="8">
        <v>-50000</v>
      </c>
      <c r="N72" s="8">
        <v>-50000</v>
      </c>
    </row>
    <row r="73" spans="1:14" x14ac:dyDescent="0.2">
      <c r="A73" s="7" t="s">
        <v>84</v>
      </c>
      <c r="B73" s="8">
        <f>B74+B75+B76+B77+B78+B79+B80</f>
        <v>-43332588</v>
      </c>
      <c r="C73" s="8">
        <f t="shared" ref="C73:N73" si="16">C74+C75+C76+C77+C78+C79+C80</f>
        <v>-26976508</v>
      </c>
      <c r="D73" s="8">
        <f t="shared" si="16"/>
        <v>-2066508</v>
      </c>
      <c r="E73" s="8">
        <f t="shared" si="16"/>
        <v>-2276508</v>
      </c>
      <c r="F73" s="8">
        <f t="shared" si="16"/>
        <v>-1401508</v>
      </c>
      <c r="G73" s="8">
        <f t="shared" si="16"/>
        <v>-1396508</v>
      </c>
      <c r="H73" s="8">
        <f t="shared" si="16"/>
        <v>-1416508</v>
      </c>
      <c r="I73" s="8">
        <f t="shared" si="16"/>
        <v>-2136508</v>
      </c>
      <c r="J73" s="8">
        <f t="shared" si="16"/>
        <v>-1301508</v>
      </c>
      <c r="K73" s="8">
        <f t="shared" si="16"/>
        <v>-1316508</v>
      </c>
      <c r="L73" s="8">
        <f t="shared" si="16"/>
        <v>-1296508</v>
      </c>
      <c r="M73" s="8">
        <f t="shared" si="16"/>
        <v>-1328508</v>
      </c>
      <c r="N73" s="8">
        <f t="shared" si="16"/>
        <v>-419000</v>
      </c>
    </row>
    <row r="74" spans="1:14" x14ac:dyDescent="0.2">
      <c r="A74" s="7" t="s">
        <v>85</v>
      </c>
      <c r="B74" s="8">
        <v>-6917588</v>
      </c>
      <c r="C74" s="8">
        <v>-552508</v>
      </c>
      <c r="D74" s="8">
        <v>-552508</v>
      </c>
      <c r="E74" s="8">
        <v>-552508</v>
      </c>
      <c r="F74" s="8">
        <v>-552508</v>
      </c>
      <c r="G74" s="8">
        <v>-552508</v>
      </c>
      <c r="H74" s="8">
        <v>-552508</v>
      </c>
      <c r="I74" s="8">
        <v>-1392508</v>
      </c>
      <c r="J74" s="8">
        <v>-552508</v>
      </c>
      <c r="K74" s="8">
        <v>-552508</v>
      </c>
      <c r="L74" s="8">
        <v>-552508</v>
      </c>
      <c r="M74" s="8">
        <v>-552508</v>
      </c>
      <c r="N74" s="8">
        <v>0</v>
      </c>
    </row>
    <row r="75" spans="1:14" x14ac:dyDescent="0.2">
      <c r="A75" s="7" t="s">
        <v>86</v>
      </c>
      <c r="B75" s="8">
        <v>-500000</v>
      </c>
      <c r="C75" s="8">
        <v>0</v>
      </c>
      <c r="D75" s="8">
        <v>-250000</v>
      </c>
      <c r="E75" s="8">
        <v>-250000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</row>
    <row r="76" spans="1:14" s="9" customFormat="1" x14ac:dyDescent="0.2">
      <c r="A76" s="7" t="s">
        <v>87</v>
      </c>
      <c r="B76" s="8">
        <v>-632000</v>
      </c>
      <c r="C76" s="8">
        <v>0</v>
      </c>
      <c r="D76" s="8">
        <v>-300000</v>
      </c>
      <c r="E76" s="8">
        <v>-300000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-32000</v>
      </c>
      <c r="N76" s="8">
        <v>0</v>
      </c>
    </row>
    <row r="77" spans="1:14" x14ac:dyDescent="0.2">
      <c r="A77" s="7" t="s">
        <v>88</v>
      </c>
      <c r="B77" s="8">
        <v>-8250000</v>
      </c>
      <c r="C77" s="8">
        <v>-350000</v>
      </c>
      <c r="D77" s="8">
        <v>-775000</v>
      </c>
      <c r="E77" s="8">
        <v>-1075000</v>
      </c>
      <c r="F77" s="8">
        <v>-775000</v>
      </c>
      <c r="G77" s="8">
        <v>-775000</v>
      </c>
      <c r="H77" s="8">
        <v>-775000</v>
      </c>
      <c r="I77" s="8">
        <v>-675000</v>
      </c>
      <c r="J77" s="8">
        <v>-675000</v>
      </c>
      <c r="K77" s="8">
        <v>-675000</v>
      </c>
      <c r="L77" s="8">
        <v>-675000</v>
      </c>
      <c r="M77" s="8">
        <v>-675000</v>
      </c>
      <c r="N77" s="8">
        <v>-350000</v>
      </c>
    </row>
    <row r="78" spans="1:14" x14ac:dyDescent="0.2">
      <c r="A78" s="7" t="s">
        <v>89</v>
      </c>
      <c r="B78" s="8">
        <v>-928000</v>
      </c>
      <c r="C78" s="8">
        <v>-99000</v>
      </c>
      <c r="D78" s="8">
        <v>-69000</v>
      </c>
      <c r="E78" s="8">
        <v>-99000</v>
      </c>
      <c r="F78" s="8">
        <v>-69000</v>
      </c>
      <c r="G78" s="8">
        <v>-69000</v>
      </c>
      <c r="H78" s="8">
        <v>-89000</v>
      </c>
      <c r="I78" s="8">
        <v>-69000</v>
      </c>
      <c r="J78" s="8">
        <v>-69000</v>
      </c>
      <c r="K78" s="8">
        <v>-89000</v>
      </c>
      <c r="L78" s="8">
        <v>-69000</v>
      </c>
      <c r="M78" s="8">
        <v>-69000</v>
      </c>
      <c r="N78" s="8">
        <v>-69000</v>
      </c>
    </row>
    <row r="79" spans="1:14" x14ac:dyDescent="0.2">
      <c r="A79" s="7" t="s">
        <v>90</v>
      </c>
      <c r="B79" s="8">
        <v>-25970000</v>
      </c>
      <c r="C79" s="8">
        <v>-25970000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x14ac:dyDescent="0.2">
      <c r="A80" s="7" t="s">
        <v>91</v>
      </c>
      <c r="B80" s="8">
        <v>-135000</v>
      </c>
      <c r="C80" s="8">
        <v>-5000</v>
      </c>
      <c r="D80" s="8">
        <v>-120000</v>
      </c>
      <c r="E80" s="8">
        <v>0</v>
      </c>
      <c r="F80" s="8">
        <v>-5000</v>
      </c>
      <c r="G80" s="8">
        <v>0</v>
      </c>
      <c r="H80" s="8">
        <v>0</v>
      </c>
      <c r="I80" s="8">
        <v>0</v>
      </c>
      <c r="J80" s="8">
        <v>-5000</v>
      </c>
      <c r="K80" s="8">
        <v>0</v>
      </c>
      <c r="L80" s="8">
        <v>0</v>
      </c>
      <c r="M80" s="8">
        <v>0</v>
      </c>
      <c r="N80" s="8">
        <v>0</v>
      </c>
    </row>
    <row r="81" spans="1:14" x14ac:dyDescent="0.2">
      <c r="A81" s="7" t="s">
        <v>92</v>
      </c>
      <c r="B81" s="8">
        <f>B82+B84+B85+B83</f>
        <v>-4307900</v>
      </c>
      <c r="C81" s="8">
        <f t="shared" ref="C81:M81" si="17">C82+C84+C85</f>
        <v>-145000</v>
      </c>
      <c r="D81" s="8">
        <f t="shared" si="17"/>
        <v>-90000</v>
      </c>
      <c r="E81" s="8">
        <f t="shared" si="17"/>
        <v>-3400000</v>
      </c>
      <c r="F81" s="8">
        <f t="shared" si="17"/>
        <v>-40000</v>
      </c>
      <c r="G81" s="8">
        <f t="shared" si="17"/>
        <v>-40000</v>
      </c>
      <c r="H81" s="8">
        <f t="shared" si="17"/>
        <v>-40000</v>
      </c>
      <c r="I81" s="8">
        <f t="shared" si="17"/>
        <v>-35000</v>
      </c>
      <c r="J81" s="8">
        <f t="shared" si="17"/>
        <v>-40000</v>
      </c>
      <c r="K81" s="8">
        <f t="shared" si="17"/>
        <v>-40000</v>
      </c>
      <c r="L81" s="8">
        <f t="shared" si="17"/>
        <v>-40000</v>
      </c>
      <c r="M81" s="8">
        <f t="shared" si="17"/>
        <v>-40000</v>
      </c>
      <c r="N81" s="8">
        <f>N82+N83</f>
        <v>-357900</v>
      </c>
    </row>
    <row r="82" spans="1:14" ht="14.25" customHeight="1" x14ac:dyDescent="0.2">
      <c r="A82" s="7" t="s">
        <v>93</v>
      </c>
      <c r="B82" s="8">
        <v>-480000</v>
      </c>
      <c r="C82" s="8">
        <v>-45000</v>
      </c>
      <c r="D82" s="8">
        <v>-40000</v>
      </c>
      <c r="E82" s="8">
        <v>-40000</v>
      </c>
      <c r="F82" s="8">
        <v>-40000</v>
      </c>
      <c r="G82" s="8">
        <v>-40000</v>
      </c>
      <c r="H82" s="8">
        <v>-40000</v>
      </c>
      <c r="I82" s="8">
        <v>-35000</v>
      </c>
      <c r="J82" s="8">
        <v>-40000</v>
      </c>
      <c r="K82" s="8">
        <v>-40000</v>
      </c>
      <c r="L82" s="8">
        <v>-40000</v>
      </c>
      <c r="M82" s="8">
        <v>-40000</v>
      </c>
      <c r="N82" s="8">
        <v>-40000</v>
      </c>
    </row>
    <row r="83" spans="1:14" x14ac:dyDescent="0.2">
      <c r="A83" s="7" t="s">
        <v>94</v>
      </c>
      <c r="B83" s="8">
        <v>-317900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>
        <v>-317900</v>
      </c>
    </row>
    <row r="84" spans="1:14" ht="15" customHeight="1" x14ac:dyDescent="0.2">
      <c r="A84" s="7" t="s">
        <v>95</v>
      </c>
      <c r="B84" s="8">
        <v>-3300000</v>
      </c>
      <c r="C84" s="8">
        <v>0</v>
      </c>
      <c r="D84" s="8">
        <v>0</v>
      </c>
      <c r="E84" s="8">
        <v>-3300000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</row>
    <row r="85" spans="1:14" x14ac:dyDescent="0.2">
      <c r="A85" s="7" t="s">
        <v>96</v>
      </c>
      <c r="B85" s="8">
        <v>-210000</v>
      </c>
      <c r="C85" s="8">
        <v>-100000</v>
      </c>
      <c r="D85" s="8">
        <v>-50000</v>
      </c>
      <c r="E85" s="8">
        <v>-60000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</row>
    <row r="86" spans="1:14" x14ac:dyDescent="0.2">
      <c r="A86" s="7" t="s">
        <v>97</v>
      </c>
      <c r="B86" s="8">
        <f>B87+B88+B89+B90+B91+B92+B93</f>
        <v>-63570192</v>
      </c>
      <c r="C86" s="8">
        <f t="shared" ref="C86:N86" si="18">C87+C88+C89+C90+C91+C92+C93</f>
        <v>-27454608</v>
      </c>
      <c r="D86" s="8">
        <f t="shared" si="18"/>
        <v>-12601024</v>
      </c>
      <c r="E86" s="8">
        <f t="shared" si="18"/>
        <v>-3874352</v>
      </c>
      <c r="F86" s="8">
        <f t="shared" si="18"/>
        <v>-1766214</v>
      </c>
      <c r="G86" s="8">
        <f t="shared" si="18"/>
        <v>-1714352</v>
      </c>
      <c r="H86" s="8">
        <f t="shared" si="18"/>
        <v>-1842140</v>
      </c>
      <c r="I86" s="8">
        <f t="shared" si="18"/>
        <v>-1045042</v>
      </c>
      <c r="J86" s="8">
        <f t="shared" si="18"/>
        <v>-3536424</v>
      </c>
      <c r="K86" s="8">
        <f t="shared" si="18"/>
        <v>-6900932</v>
      </c>
      <c r="L86" s="8">
        <f t="shared" si="18"/>
        <v>-1244584</v>
      </c>
      <c r="M86" s="8">
        <f t="shared" si="18"/>
        <v>-923892</v>
      </c>
      <c r="N86" s="8">
        <f t="shared" si="18"/>
        <v>-666628</v>
      </c>
    </row>
    <row r="87" spans="1:14" x14ac:dyDescent="0.2">
      <c r="A87" s="7" t="s">
        <v>98</v>
      </c>
      <c r="B87" s="8">
        <v>-11586716</v>
      </c>
      <c r="C87" s="8">
        <v>-90000</v>
      </c>
      <c r="D87" s="8">
        <v>-10090000</v>
      </c>
      <c r="E87" s="8">
        <v>-90000</v>
      </c>
      <c r="F87" s="8">
        <v>-90000</v>
      </c>
      <c r="G87" s="8">
        <v>-90000</v>
      </c>
      <c r="H87" s="8">
        <v>-826716</v>
      </c>
      <c r="I87" s="8">
        <v>-90000</v>
      </c>
      <c r="J87" s="8">
        <v>-80000</v>
      </c>
      <c r="K87" s="8">
        <v>-70000</v>
      </c>
      <c r="L87" s="8">
        <v>-70000</v>
      </c>
      <c r="M87" s="8">
        <v>0</v>
      </c>
      <c r="N87" s="8">
        <v>0</v>
      </c>
    </row>
    <row r="88" spans="1:14" x14ac:dyDescent="0.2">
      <c r="A88" s="7" t="s">
        <v>99</v>
      </c>
      <c r="B88" s="8">
        <v>-719740</v>
      </c>
      <c r="C88" s="8">
        <v>-67840</v>
      </c>
      <c r="D88" s="8">
        <v>-67840</v>
      </c>
      <c r="E88" s="8">
        <v>-96460</v>
      </c>
      <c r="F88" s="8">
        <v>-96460</v>
      </c>
      <c r="G88" s="8">
        <v>-96460</v>
      </c>
      <c r="H88" s="8">
        <v>-67840</v>
      </c>
      <c r="I88" s="8">
        <v>-67840</v>
      </c>
      <c r="J88" s="8">
        <v>-67840</v>
      </c>
      <c r="K88" s="8">
        <v>-46640</v>
      </c>
      <c r="L88" s="8">
        <v>-44520</v>
      </c>
      <c r="M88" s="8">
        <v>0</v>
      </c>
      <c r="N88" s="8">
        <v>0</v>
      </c>
    </row>
    <row r="89" spans="1:14" x14ac:dyDescent="0.2">
      <c r="A89" s="7" t="s">
        <v>100</v>
      </c>
      <c r="B89" s="8">
        <v>-18238468</v>
      </c>
      <c r="C89" s="8">
        <v>-4400468</v>
      </c>
      <c r="D89" s="8">
        <v>-1608000</v>
      </c>
      <c r="E89" s="8">
        <v>-2713000</v>
      </c>
      <c r="F89" s="8">
        <v>-231000</v>
      </c>
      <c r="G89" s="8">
        <v>-553000</v>
      </c>
      <c r="H89" s="8">
        <v>-123000</v>
      </c>
      <c r="I89" s="8">
        <v>-198000</v>
      </c>
      <c r="J89" s="8">
        <v>-2458000</v>
      </c>
      <c r="K89" s="8">
        <v>-5608000</v>
      </c>
      <c r="L89" s="8">
        <v>-138000</v>
      </c>
      <c r="M89" s="8">
        <v>-108000</v>
      </c>
      <c r="N89" s="8">
        <v>-100000</v>
      </c>
    </row>
    <row r="90" spans="1:14" x14ac:dyDescent="0.2">
      <c r="A90" s="7" t="s">
        <v>101</v>
      </c>
      <c r="B90" s="8">
        <v>-8500000</v>
      </c>
      <c r="C90" s="8">
        <v>-750007</v>
      </c>
      <c r="D90" s="8">
        <v>-749999</v>
      </c>
      <c r="E90" s="8">
        <v>-749999</v>
      </c>
      <c r="F90" s="8">
        <v>-749999</v>
      </c>
      <c r="G90" s="8">
        <v>-749999</v>
      </c>
      <c r="H90" s="8">
        <v>-749999</v>
      </c>
      <c r="I90" s="8">
        <v>-500001</v>
      </c>
      <c r="J90" s="8">
        <v>-749999</v>
      </c>
      <c r="K90" s="8">
        <v>-749999</v>
      </c>
      <c r="L90" s="8">
        <v>-749999</v>
      </c>
      <c r="M90" s="8">
        <v>-749999</v>
      </c>
      <c r="N90" s="8">
        <v>-500001</v>
      </c>
    </row>
    <row r="91" spans="1:14" x14ac:dyDescent="0.2">
      <c r="A91" s="7" t="s">
        <v>102</v>
      </c>
      <c r="B91" s="8">
        <v>-5261472</v>
      </c>
      <c r="C91" s="8">
        <v>-4193232</v>
      </c>
      <c r="D91" s="8">
        <v>-26832</v>
      </c>
      <c r="E91" s="8">
        <v>-16232</v>
      </c>
      <c r="F91" s="8">
        <v>-493232</v>
      </c>
      <c r="G91" s="8">
        <v>-26832</v>
      </c>
      <c r="H91" s="8">
        <v>-16232</v>
      </c>
      <c r="I91" s="8">
        <v>-47320</v>
      </c>
      <c r="J91" s="8">
        <v>-26832</v>
      </c>
      <c r="K91" s="8">
        <v>-355432</v>
      </c>
      <c r="L91" s="8">
        <v>-26832</v>
      </c>
      <c r="M91" s="8">
        <v>-16232</v>
      </c>
      <c r="N91" s="8">
        <v>-16232</v>
      </c>
    </row>
    <row r="92" spans="1:14" x14ac:dyDescent="0.2">
      <c r="A92" s="7" t="s">
        <v>103</v>
      </c>
      <c r="B92" s="8">
        <v>-18106064</v>
      </c>
      <c r="C92" s="8">
        <v>-17083861</v>
      </c>
      <c r="D92" s="8">
        <v>-57611</v>
      </c>
      <c r="E92" s="8">
        <v>-208661</v>
      </c>
      <c r="F92" s="8">
        <v>-80401</v>
      </c>
      <c r="G92" s="8">
        <v>-70861</v>
      </c>
      <c r="H92" s="8">
        <v>-57611</v>
      </c>
      <c r="I92" s="8">
        <v>-104781</v>
      </c>
      <c r="J92" s="8">
        <v>-57611</v>
      </c>
      <c r="K92" s="8">
        <v>-70861</v>
      </c>
      <c r="L92" s="8">
        <v>-214491</v>
      </c>
      <c r="M92" s="8">
        <v>-49661</v>
      </c>
      <c r="N92" s="8">
        <v>-49653</v>
      </c>
    </row>
    <row r="93" spans="1:14" x14ac:dyDescent="0.2">
      <c r="A93" s="7" t="s">
        <v>104</v>
      </c>
      <c r="B93" s="8">
        <v>-1157732</v>
      </c>
      <c r="C93" s="8">
        <v>-869200</v>
      </c>
      <c r="D93" s="8">
        <v>-742</v>
      </c>
      <c r="E93" s="8">
        <v>0</v>
      </c>
      <c r="F93" s="8">
        <v>-25122</v>
      </c>
      <c r="G93" s="8">
        <v>-127200</v>
      </c>
      <c r="H93" s="8">
        <v>-742</v>
      </c>
      <c r="I93" s="8">
        <v>-37100</v>
      </c>
      <c r="J93" s="8">
        <v>-96142</v>
      </c>
      <c r="K93" s="8">
        <v>0</v>
      </c>
      <c r="L93" s="8">
        <v>-742</v>
      </c>
      <c r="M93" s="8">
        <v>0</v>
      </c>
      <c r="N93" s="8">
        <v>-742</v>
      </c>
    </row>
    <row r="94" spans="1:14" x14ac:dyDescent="0.2">
      <c r="A94" s="7" t="s">
        <v>105</v>
      </c>
      <c r="B94" s="8">
        <f>B95+B96</f>
        <v>-11280900</v>
      </c>
      <c r="C94" s="8">
        <f t="shared" ref="C94:N94" si="19">C95+C96</f>
        <v>-9898000</v>
      </c>
      <c r="D94" s="8">
        <f t="shared" si="19"/>
        <v>-909200</v>
      </c>
      <c r="E94" s="8">
        <f t="shared" si="19"/>
        <v>-200000</v>
      </c>
      <c r="F94" s="8">
        <f t="shared" si="19"/>
        <v>-45000</v>
      </c>
      <c r="G94" s="8">
        <f t="shared" si="19"/>
        <v>0</v>
      </c>
      <c r="H94" s="8">
        <f t="shared" si="19"/>
        <v>-195000</v>
      </c>
      <c r="I94" s="8">
        <f t="shared" si="19"/>
        <v>-33700</v>
      </c>
      <c r="J94" s="8">
        <f t="shared" si="19"/>
        <v>0</v>
      </c>
      <c r="K94" s="8">
        <f t="shared" si="19"/>
        <v>0</v>
      </c>
      <c r="L94" s="8">
        <f t="shared" si="19"/>
        <v>0</v>
      </c>
      <c r="M94" s="8">
        <f t="shared" si="19"/>
        <v>0</v>
      </c>
      <c r="N94" s="8">
        <f t="shared" si="19"/>
        <v>0</v>
      </c>
    </row>
    <row r="95" spans="1:14" x14ac:dyDescent="0.2">
      <c r="A95" s="7" t="s">
        <v>106</v>
      </c>
      <c r="B95" s="8">
        <v>-11110900</v>
      </c>
      <c r="C95" s="8">
        <v>-9898000</v>
      </c>
      <c r="D95" s="8">
        <v>-829200</v>
      </c>
      <c r="E95" s="8">
        <v>-200000</v>
      </c>
      <c r="F95" s="8">
        <v>0</v>
      </c>
      <c r="G95" s="8">
        <v>0</v>
      </c>
      <c r="H95" s="8">
        <v>-150000</v>
      </c>
      <c r="I95" s="8">
        <v>-33700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</row>
    <row r="96" spans="1:14" x14ac:dyDescent="0.2">
      <c r="A96" s="7" t="s">
        <v>107</v>
      </c>
      <c r="B96" s="8">
        <v>-170000</v>
      </c>
      <c r="C96" s="8">
        <v>0</v>
      </c>
      <c r="D96" s="8">
        <v>-80000</v>
      </c>
      <c r="E96" s="8">
        <v>0</v>
      </c>
      <c r="F96" s="8">
        <v>-45000</v>
      </c>
      <c r="G96" s="8">
        <v>0</v>
      </c>
      <c r="H96" s="8">
        <v>-45000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</row>
    <row r="97" spans="1:14" x14ac:dyDescent="0.2">
      <c r="A97" s="7" t="s">
        <v>108</v>
      </c>
      <c r="B97" s="8">
        <f>B98+B99+B100+B101+B102</f>
        <v>-4699210</v>
      </c>
      <c r="C97" s="8">
        <f t="shared" ref="C97:N97" si="20">C98+C99+C100+C101+C102</f>
        <v>-364824</v>
      </c>
      <c r="D97" s="8">
        <f t="shared" si="20"/>
        <v>-632624</v>
      </c>
      <c r="E97" s="8">
        <f t="shared" si="20"/>
        <v>-513425</v>
      </c>
      <c r="F97" s="8">
        <f t="shared" si="20"/>
        <v>-431424</v>
      </c>
      <c r="G97" s="8">
        <f t="shared" si="20"/>
        <v>-506424</v>
      </c>
      <c r="H97" s="8">
        <f t="shared" si="20"/>
        <v>-444424</v>
      </c>
      <c r="I97" s="8">
        <f t="shared" si="20"/>
        <v>-312424</v>
      </c>
      <c r="J97" s="8">
        <f t="shared" si="20"/>
        <v>-429424</v>
      </c>
      <c r="K97" s="8">
        <f t="shared" si="20"/>
        <v>-297424</v>
      </c>
      <c r="L97" s="8">
        <f t="shared" si="20"/>
        <v>-290424</v>
      </c>
      <c r="M97" s="8">
        <f t="shared" si="20"/>
        <v>-283424</v>
      </c>
      <c r="N97" s="8">
        <f t="shared" si="20"/>
        <v>-192945</v>
      </c>
    </row>
    <row r="98" spans="1:14" x14ac:dyDescent="0.2">
      <c r="A98" s="7" t="s">
        <v>109</v>
      </c>
      <c r="B98" s="8">
        <v>-1137500</v>
      </c>
      <c r="C98" s="8">
        <v>-46409</v>
      </c>
      <c r="D98" s="8">
        <v>-171409</v>
      </c>
      <c r="E98" s="8">
        <v>-146410</v>
      </c>
      <c r="F98" s="8">
        <v>-71409</v>
      </c>
      <c r="G98" s="8">
        <v>-146409</v>
      </c>
      <c r="H98" s="8">
        <v>-171409</v>
      </c>
      <c r="I98" s="8">
        <v>-46409</v>
      </c>
      <c r="J98" s="8">
        <v>-171409</v>
      </c>
      <c r="K98" s="8">
        <v>-46409</v>
      </c>
      <c r="L98" s="8">
        <v>-46409</v>
      </c>
      <c r="M98" s="8">
        <v>-46409</v>
      </c>
      <c r="N98" s="8">
        <v>-27000</v>
      </c>
    </row>
    <row r="99" spans="1:14" x14ac:dyDescent="0.2">
      <c r="A99" s="7" t="s">
        <v>110</v>
      </c>
      <c r="B99" s="8">
        <v>-1020460</v>
      </c>
      <c r="C99" s="8">
        <v>-85783</v>
      </c>
      <c r="D99" s="8">
        <v>-85783</v>
      </c>
      <c r="E99" s="8">
        <v>-85783</v>
      </c>
      <c r="F99" s="8">
        <v>-85783</v>
      </c>
      <c r="G99" s="8">
        <v>-85783</v>
      </c>
      <c r="H99" s="8">
        <v>-85783</v>
      </c>
      <c r="I99" s="8">
        <v>-85783</v>
      </c>
      <c r="J99" s="8">
        <v>-85783</v>
      </c>
      <c r="K99" s="8">
        <v>-85783</v>
      </c>
      <c r="L99" s="8">
        <v>-85783</v>
      </c>
      <c r="M99" s="8">
        <v>-85783</v>
      </c>
      <c r="N99" s="8">
        <v>-76847</v>
      </c>
    </row>
    <row r="100" spans="1:14" x14ac:dyDescent="0.2">
      <c r="A100" s="7" t="s">
        <v>111</v>
      </c>
      <c r="B100" s="8">
        <v>-1498600</v>
      </c>
      <c r="C100" s="8">
        <v>-177073</v>
      </c>
      <c r="D100" s="8">
        <v>-159873</v>
      </c>
      <c r="E100" s="8">
        <v>-145673</v>
      </c>
      <c r="F100" s="8">
        <v>-138673</v>
      </c>
      <c r="G100" s="8">
        <v>-138673</v>
      </c>
      <c r="H100" s="8">
        <v>-131673</v>
      </c>
      <c r="I100" s="8">
        <v>-124673</v>
      </c>
      <c r="J100" s="8">
        <v>-116673</v>
      </c>
      <c r="K100" s="8">
        <v>-109673</v>
      </c>
      <c r="L100" s="8">
        <v>-102673</v>
      </c>
      <c r="M100" s="8">
        <v>-95673</v>
      </c>
      <c r="N100" s="8">
        <v>-57597</v>
      </c>
    </row>
    <row r="101" spans="1:14" x14ac:dyDescent="0.2">
      <c r="A101" s="7" t="s">
        <v>112</v>
      </c>
      <c r="B101" s="8">
        <v>-724650</v>
      </c>
      <c r="C101" s="8">
        <v>-29059</v>
      </c>
      <c r="D101" s="8">
        <v>-189059</v>
      </c>
      <c r="E101" s="8">
        <v>-109059</v>
      </c>
      <c r="F101" s="8">
        <v>-109059</v>
      </c>
      <c r="G101" s="8">
        <v>-109059</v>
      </c>
      <c r="H101" s="8">
        <v>-29059</v>
      </c>
      <c r="I101" s="8">
        <v>-29059</v>
      </c>
      <c r="J101" s="8">
        <v>-29059</v>
      </c>
      <c r="K101" s="8">
        <v>-29059</v>
      </c>
      <c r="L101" s="8">
        <v>-29059</v>
      </c>
      <c r="M101" s="8">
        <v>-29059</v>
      </c>
      <c r="N101" s="8">
        <v>-5001</v>
      </c>
    </row>
    <row r="102" spans="1:14" x14ac:dyDescent="0.2">
      <c r="A102" s="7" t="s">
        <v>113</v>
      </c>
      <c r="B102" s="8">
        <v>-318000</v>
      </c>
      <c r="C102" s="8">
        <v>-26500</v>
      </c>
      <c r="D102" s="8">
        <v>-26500</v>
      </c>
      <c r="E102" s="8">
        <v>-26500</v>
      </c>
      <c r="F102" s="8">
        <v>-26500</v>
      </c>
      <c r="G102" s="8">
        <v>-26500</v>
      </c>
      <c r="H102" s="8">
        <v>-26500</v>
      </c>
      <c r="I102" s="8">
        <v>-26500</v>
      </c>
      <c r="J102" s="8">
        <v>-26500</v>
      </c>
      <c r="K102" s="8">
        <v>-26500</v>
      </c>
      <c r="L102" s="8">
        <v>-26500</v>
      </c>
      <c r="M102" s="8">
        <v>-26500</v>
      </c>
      <c r="N102" s="8">
        <v>-26500</v>
      </c>
    </row>
    <row r="103" spans="1:14" x14ac:dyDescent="0.2">
      <c r="A103" s="7" t="s">
        <v>114</v>
      </c>
      <c r="B103" s="8">
        <f>B104+B105+B106+B107+B108</f>
        <v>-6104000</v>
      </c>
      <c r="C103" s="8">
        <f t="shared" ref="C103:N103" si="21">C104+C105+C106+C107+C108</f>
        <v>-232500</v>
      </c>
      <c r="D103" s="8">
        <f t="shared" si="21"/>
        <v>-978440</v>
      </c>
      <c r="E103" s="8">
        <f t="shared" si="21"/>
        <v>-722500</v>
      </c>
      <c r="F103" s="8">
        <f t="shared" si="21"/>
        <v>-442500</v>
      </c>
      <c r="G103" s="8">
        <f t="shared" si="21"/>
        <v>-646500</v>
      </c>
      <c r="H103" s="8">
        <f t="shared" si="21"/>
        <v>-352500</v>
      </c>
      <c r="I103" s="8">
        <f t="shared" si="21"/>
        <v>-126560</v>
      </c>
      <c r="J103" s="8">
        <f t="shared" si="21"/>
        <v>-302500</v>
      </c>
      <c r="K103" s="8">
        <f t="shared" si="21"/>
        <v>-142500</v>
      </c>
      <c r="L103" s="8">
        <f t="shared" si="21"/>
        <v>-1152500</v>
      </c>
      <c r="M103" s="8">
        <f t="shared" si="21"/>
        <v>-252500</v>
      </c>
      <c r="N103" s="8">
        <f t="shared" si="21"/>
        <v>-752500</v>
      </c>
    </row>
    <row r="104" spans="1:14" x14ac:dyDescent="0.2">
      <c r="A104" s="7" t="s">
        <v>115</v>
      </c>
      <c r="B104" s="8">
        <v>-200000</v>
      </c>
      <c r="C104" s="8">
        <v>0</v>
      </c>
      <c r="D104" s="8">
        <v>-50000</v>
      </c>
      <c r="E104" s="8">
        <v>-50000</v>
      </c>
      <c r="F104" s="8">
        <v>-50000</v>
      </c>
      <c r="G104" s="8">
        <v>-50000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</row>
    <row r="105" spans="1:14" x14ac:dyDescent="0.2">
      <c r="A105" s="7" t="s">
        <v>116</v>
      </c>
      <c r="B105" s="8">
        <v>-3714000</v>
      </c>
      <c r="C105" s="8">
        <v>-140000</v>
      </c>
      <c r="D105" s="8">
        <v>-275940</v>
      </c>
      <c r="E105" s="8">
        <v>-240000</v>
      </c>
      <c r="F105" s="8">
        <v>-340000</v>
      </c>
      <c r="G105" s="8">
        <v>-394000</v>
      </c>
      <c r="H105" s="8">
        <v>-200000</v>
      </c>
      <c r="I105" s="8">
        <v>-74060</v>
      </c>
      <c r="J105" s="8">
        <v>-150000</v>
      </c>
      <c r="K105" s="8">
        <v>0</v>
      </c>
      <c r="L105" s="8">
        <v>-1000000</v>
      </c>
      <c r="M105" s="8">
        <v>-200000</v>
      </c>
      <c r="N105" s="8">
        <v>-700000</v>
      </c>
    </row>
    <row r="106" spans="1:14" x14ac:dyDescent="0.2">
      <c r="A106" s="7" t="s">
        <v>117</v>
      </c>
      <c r="B106" s="8">
        <v>-1520000</v>
      </c>
      <c r="C106" s="8">
        <v>0</v>
      </c>
      <c r="D106" s="8">
        <v>-600000</v>
      </c>
      <c r="E106" s="8">
        <v>-380000</v>
      </c>
      <c r="F106" s="8">
        <v>0</v>
      </c>
      <c r="G106" s="8">
        <v>-150000</v>
      </c>
      <c r="H106" s="8">
        <v>-100000</v>
      </c>
      <c r="I106" s="8">
        <v>0</v>
      </c>
      <c r="J106" s="8">
        <v>-100000</v>
      </c>
      <c r="K106" s="8">
        <v>-90000</v>
      </c>
      <c r="L106" s="8">
        <v>-100000</v>
      </c>
      <c r="M106" s="8">
        <v>0</v>
      </c>
      <c r="N106" s="8">
        <v>0</v>
      </c>
    </row>
    <row r="107" spans="1:14" x14ac:dyDescent="0.2">
      <c r="A107" s="7" t="s">
        <v>118</v>
      </c>
      <c r="B107" s="8">
        <v>-40000</v>
      </c>
      <c r="C107" s="8">
        <v>-40000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</row>
    <row r="108" spans="1:14" x14ac:dyDescent="0.2">
      <c r="A108" s="7" t="s">
        <v>119</v>
      </c>
      <c r="B108" s="8">
        <v>-630000</v>
      </c>
      <c r="C108" s="8">
        <v>-52500</v>
      </c>
      <c r="D108" s="8">
        <v>-52500</v>
      </c>
      <c r="E108" s="8">
        <v>-52500</v>
      </c>
      <c r="F108" s="8">
        <v>-52500</v>
      </c>
      <c r="G108" s="8">
        <v>-52500</v>
      </c>
      <c r="H108" s="8">
        <v>-52500</v>
      </c>
      <c r="I108" s="8">
        <v>-52500</v>
      </c>
      <c r="J108" s="8">
        <v>-52500</v>
      </c>
      <c r="K108" s="8">
        <v>-52500</v>
      </c>
      <c r="L108" s="8">
        <v>-52500</v>
      </c>
      <c r="M108" s="8">
        <v>-52500</v>
      </c>
      <c r="N108" s="8">
        <v>-52500</v>
      </c>
    </row>
    <row r="109" spans="1:14" x14ac:dyDescent="0.2">
      <c r="A109" s="7" t="s">
        <v>120</v>
      </c>
      <c r="B109" s="8">
        <f>B110+B111+B114+B115+B116+B113+B112</f>
        <v>-25216281</v>
      </c>
      <c r="C109" s="8">
        <f t="shared" ref="C109:M109" si="22">C110+C111+C114+C115+C116</f>
        <v>-2408287</v>
      </c>
      <c r="D109" s="8">
        <f t="shared" si="22"/>
        <v>-2403644</v>
      </c>
      <c r="E109" s="8">
        <f t="shared" si="22"/>
        <v>-1701574</v>
      </c>
      <c r="F109" s="8">
        <f t="shared" si="22"/>
        <v>-1701574</v>
      </c>
      <c r="G109" s="8">
        <f t="shared" si="22"/>
        <v>-1703769</v>
      </c>
      <c r="H109" s="8">
        <f t="shared" si="22"/>
        <v>-1705963</v>
      </c>
      <c r="I109" s="8">
        <f t="shared" si="22"/>
        <v>-2037208</v>
      </c>
      <c r="J109" s="8">
        <f t="shared" si="22"/>
        <v>-1817441</v>
      </c>
      <c r="K109" s="8">
        <f t="shared" si="22"/>
        <v>-2054389</v>
      </c>
      <c r="L109" s="8">
        <f t="shared" si="22"/>
        <v>-1713644</v>
      </c>
      <c r="M109" s="8">
        <f t="shared" si="22"/>
        <v>-1703769</v>
      </c>
      <c r="N109" s="8">
        <f>N110+N111+N114+N115+N116+N112+N113</f>
        <v>-4265019</v>
      </c>
    </row>
    <row r="110" spans="1:14" x14ac:dyDescent="0.2">
      <c r="A110" s="7" t="s">
        <v>121</v>
      </c>
      <c r="B110" s="8">
        <v>-500000</v>
      </c>
      <c r="C110" s="8">
        <v>0</v>
      </c>
      <c r="D110" s="8">
        <v>-500000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</row>
    <row r="111" spans="1:14" x14ac:dyDescent="0.2">
      <c r="A111" s="7" t="s">
        <v>122</v>
      </c>
      <c r="B111" s="8">
        <v>-50000</v>
      </c>
      <c r="C111" s="8">
        <v>0</v>
      </c>
      <c r="D111" s="8">
        <v>-50000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</row>
    <row r="112" spans="1:14" x14ac:dyDescent="0.2">
      <c r="A112" s="7" t="s">
        <v>123</v>
      </c>
      <c r="B112" s="8">
        <v>-26000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>
        <v>-26000</v>
      </c>
    </row>
    <row r="113" spans="1:14" x14ac:dyDescent="0.2">
      <c r="A113" s="7" t="s">
        <v>124</v>
      </c>
      <c r="B113" s="8">
        <v>-13800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>
        <v>-13800</v>
      </c>
    </row>
    <row r="114" spans="1:14" x14ac:dyDescent="0.2">
      <c r="A114" s="7" t="s">
        <v>125</v>
      </c>
      <c r="B114" s="8">
        <v>-50000</v>
      </c>
      <c r="C114" s="8">
        <v>0</v>
      </c>
      <c r="D114" s="8">
        <v>-50000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</row>
    <row r="115" spans="1:14" x14ac:dyDescent="0.2">
      <c r="A115" s="7" t="s">
        <v>126</v>
      </c>
      <c r="B115" s="8">
        <v>-50000</v>
      </c>
      <c r="C115" s="8">
        <v>0</v>
      </c>
      <c r="D115" s="8">
        <v>-50000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</row>
    <row r="116" spans="1:14" x14ac:dyDescent="0.2">
      <c r="A116" s="7" t="s">
        <v>127</v>
      </c>
      <c r="B116" s="8">
        <v>-24526481</v>
      </c>
      <c r="C116" s="8">
        <v>-2408287</v>
      </c>
      <c r="D116" s="8">
        <v>-1753644</v>
      </c>
      <c r="E116" s="8">
        <v>-1701574</v>
      </c>
      <c r="F116" s="8">
        <v>-1701574</v>
      </c>
      <c r="G116" s="8">
        <v>-1703769</v>
      </c>
      <c r="H116" s="8">
        <v>-1705963</v>
      </c>
      <c r="I116" s="8">
        <v>-2037208</v>
      </c>
      <c r="J116" s="8">
        <v>-1817441</v>
      </c>
      <c r="K116" s="8">
        <v>-2054389</v>
      </c>
      <c r="L116" s="8">
        <v>-1713644</v>
      </c>
      <c r="M116" s="8">
        <v>-1703769</v>
      </c>
      <c r="N116" s="8">
        <v>-4225219</v>
      </c>
    </row>
    <row r="117" spans="1:14" x14ac:dyDescent="0.2">
      <c r="A117" s="7" t="s">
        <v>128</v>
      </c>
      <c r="B117" s="8">
        <f>B118+B121</f>
        <v>-7077740</v>
      </c>
      <c r="C117" s="8">
        <f t="shared" ref="C117:N117" si="23">C118+C121</f>
        <v>-2105545</v>
      </c>
      <c r="D117" s="8">
        <f t="shared" si="23"/>
        <v>-524745</v>
      </c>
      <c r="E117" s="8">
        <f t="shared" si="23"/>
        <v>-424745</v>
      </c>
      <c r="F117" s="8">
        <f t="shared" si="23"/>
        <v>-424745</v>
      </c>
      <c r="G117" s="8">
        <f t="shared" si="23"/>
        <v>-424745</v>
      </c>
      <c r="H117" s="8">
        <f t="shared" si="23"/>
        <v>-424745</v>
      </c>
      <c r="I117" s="8">
        <f t="shared" si="23"/>
        <v>-424745</v>
      </c>
      <c r="J117" s="8">
        <f t="shared" si="23"/>
        <v>-424745</v>
      </c>
      <c r="K117" s="8">
        <f t="shared" si="23"/>
        <v>-424745</v>
      </c>
      <c r="L117" s="8">
        <f t="shared" si="23"/>
        <v>-424745</v>
      </c>
      <c r="M117" s="8">
        <f t="shared" si="23"/>
        <v>-424745</v>
      </c>
      <c r="N117" s="8">
        <f t="shared" si="23"/>
        <v>-424745</v>
      </c>
    </row>
    <row r="118" spans="1:14" x14ac:dyDescent="0.2">
      <c r="A118" s="7" t="s">
        <v>129</v>
      </c>
      <c r="B118" s="8">
        <f>B119+B120</f>
        <v>-300000</v>
      </c>
      <c r="C118" s="8">
        <v>0</v>
      </c>
      <c r="D118" s="8">
        <v>-100000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</row>
    <row r="119" spans="1:14" x14ac:dyDescent="0.2">
      <c r="A119" s="7" t="s">
        <v>130</v>
      </c>
      <c r="B119" s="8">
        <v>-100000</v>
      </c>
      <c r="C119" s="8">
        <v>0</v>
      </c>
      <c r="D119" s="8">
        <v>-100000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</row>
    <row r="120" spans="1:14" x14ac:dyDescent="0.2">
      <c r="A120" s="7" t="s">
        <v>131</v>
      </c>
      <c r="B120" s="8">
        <v>-200000</v>
      </c>
      <c r="C120" s="8">
        <v>0</v>
      </c>
      <c r="D120" s="8">
        <v>-200000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</row>
    <row r="121" spans="1:14" x14ac:dyDescent="0.2">
      <c r="A121" s="7" t="s">
        <v>132</v>
      </c>
      <c r="B121" s="8">
        <v>-6777740</v>
      </c>
      <c r="C121" s="8">
        <v>-2105545</v>
      </c>
      <c r="D121" s="8">
        <v>-424745</v>
      </c>
      <c r="E121" s="8">
        <v>-424745</v>
      </c>
      <c r="F121" s="8">
        <v>-424745</v>
      </c>
      <c r="G121" s="8">
        <v>-424745</v>
      </c>
      <c r="H121" s="8">
        <v>-424745</v>
      </c>
      <c r="I121" s="8">
        <v>-424745</v>
      </c>
      <c r="J121" s="8">
        <v>-424745</v>
      </c>
      <c r="K121" s="8">
        <v>-424745</v>
      </c>
      <c r="L121" s="8">
        <v>-424745</v>
      </c>
      <c r="M121" s="8">
        <v>-424745</v>
      </c>
      <c r="N121" s="8">
        <v>-424745</v>
      </c>
    </row>
    <row r="122" spans="1:14" x14ac:dyDescent="0.2">
      <c r="A122" s="7" t="s">
        <v>133</v>
      </c>
      <c r="B122" s="8">
        <v>-6777740</v>
      </c>
      <c r="C122" s="8">
        <v>-2105545</v>
      </c>
      <c r="D122" s="8">
        <v>-424745</v>
      </c>
      <c r="E122" s="8">
        <v>-424745</v>
      </c>
      <c r="F122" s="8">
        <v>-424745</v>
      </c>
      <c r="G122" s="8">
        <v>-424745</v>
      </c>
      <c r="H122" s="8">
        <v>-424745</v>
      </c>
      <c r="I122" s="8">
        <v>-424745</v>
      </c>
      <c r="J122" s="8">
        <v>-424745</v>
      </c>
      <c r="K122" s="8">
        <v>-424745</v>
      </c>
      <c r="L122" s="8">
        <v>-424745</v>
      </c>
      <c r="M122" s="8">
        <v>-424745</v>
      </c>
      <c r="N122" s="8">
        <v>-424745</v>
      </c>
    </row>
    <row r="123" spans="1:14" x14ac:dyDescent="0.2">
      <c r="A123" s="7" t="s">
        <v>134</v>
      </c>
      <c r="B123" s="8">
        <f>B124+B128+B130+B132+B137</f>
        <v>-23066580</v>
      </c>
      <c r="C123" s="8">
        <f t="shared" ref="C123:N123" si="24">C124+C128+C130+C132+C137</f>
        <v>0</v>
      </c>
      <c r="D123" s="8">
        <f t="shared" si="24"/>
        <v>-23066580</v>
      </c>
      <c r="E123" s="8">
        <f t="shared" si="24"/>
        <v>0</v>
      </c>
      <c r="F123" s="8">
        <f t="shared" si="24"/>
        <v>0</v>
      </c>
      <c r="G123" s="8">
        <f t="shared" si="24"/>
        <v>0</v>
      </c>
      <c r="H123" s="8">
        <f t="shared" si="24"/>
        <v>0</v>
      </c>
      <c r="I123" s="8">
        <f t="shared" si="24"/>
        <v>0</v>
      </c>
      <c r="J123" s="8">
        <f t="shared" si="24"/>
        <v>0</v>
      </c>
      <c r="K123" s="8">
        <f t="shared" si="24"/>
        <v>0</v>
      </c>
      <c r="L123" s="8">
        <f t="shared" si="24"/>
        <v>0</v>
      </c>
      <c r="M123" s="8">
        <f t="shared" si="24"/>
        <v>0</v>
      </c>
      <c r="N123" s="8">
        <f t="shared" si="24"/>
        <v>0</v>
      </c>
    </row>
    <row r="124" spans="1:14" x14ac:dyDescent="0.2">
      <c r="A124" s="7" t="s">
        <v>135</v>
      </c>
      <c r="B124" s="8">
        <f>B125+B126+B127</f>
        <v>-13727000</v>
      </c>
      <c r="C124" s="8">
        <f t="shared" ref="C124:F124" si="25">C125+C126+C127</f>
        <v>0</v>
      </c>
      <c r="D124" s="8">
        <f t="shared" si="25"/>
        <v>-13727000</v>
      </c>
      <c r="E124" s="8">
        <f t="shared" si="25"/>
        <v>0</v>
      </c>
      <c r="F124" s="8">
        <f t="shared" si="25"/>
        <v>0</v>
      </c>
      <c r="G124" s="8"/>
      <c r="H124" s="8"/>
      <c r="I124" s="8"/>
      <c r="J124" s="8"/>
      <c r="K124" s="8"/>
      <c r="L124" s="8"/>
      <c r="M124" s="8"/>
      <c r="N124" s="8"/>
    </row>
    <row r="125" spans="1:14" x14ac:dyDescent="0.2">
      <c r="A125" s="7" t="s">
        <v>136</v>
      </c>
      <c r="B125" s="8">
        <v>-500000</v>
      </c>
      <c r="C125" s="8">
        <v>0</v>
      </c>
      <c r="D125" s="8">
        <v>-500000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</row>
    <row r="126" spans="1:14" x14ac:dyDescent="0.2">
      <c r="A126" s="7" t="s">
        <v>137</v>
      </c>
      <c r="B126" s="8">
        <v>-13127000</v>
      </c>
      <c r="C126" s="8">
        <v>0</v>
      </c>
      <c r="D126" s="8">
        <v>-13127000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</row>
    <row r="127" spans="1:14" x14ac:dyDescent="0.2">
      <c r="A127" s="7" t="s">
        <v>138</v>
      </c>
      <c r="B127" s="8">
        <v>-100000</v>
      </c>
      <c r="C127" s="8">
        <v>0</v>
      </c>
      <c r="D127" s="8">
        <v>-100000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</row>
    <row r="128" spans="1:14" x14ac:dyDescent="0.2">
      <c r="A128" s="7" t="s">
        <v>139</v>
      </c>
      <c r="B128" s="8">
        <v>-100000</v>
      </c>
      <c r="C128" s="8">
        <v>0</v>
      </c>
      <c r="D128" s="8">
        <v>-100000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x14ac:dyDescent="0.2">
      <c r="A129" s="7" t="s">
        <v>140</v>
      </c>
      <c r="B129" s="8">
        <v>-100000</v>
      </c>
      <c r="C129" s="8">
        <v>0</v>
      </c>
      <c r="D129" s="8">
        <v>-100000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</row>
    <row r="130" spans="1:14" x14ac:dyDescent="0.2">
      <c r="A130" s="7" t="s">
        <v>141</v>
      </c>
      <c r="B130" s="8">
        <v>-50000</v>
      </c>
      <c r="C130" s="8">
        <v>0</v>
      </c>
      <c r="D130" s="8">
        <v>-50000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x14ac:dyDescent="0.2">
      <c r="A131" s="7" t="s">
        <v>142</v>
      </c>
      <c r="B131" s="8">
        <v>-50000</v>
      </c>
      <c r="C131" s="8">
        <v>0</v>
      </c>
      <c r="D131" s="8">
        <v>-50000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</row>
    <row r="132" spans="1:14" x14ac:dyDescent="0.2">
      <c r="A132" s="7" t="s">
        <v>143</v>
      </c>
      <c r="B132" s="8">
        <f>B133+B134+B135+B136</f>
        <v>-465500</v>
      </c>
      <c r="C132" s="8">
        <f t="shared" ref="C132:N132" si="26">C133+C134+C135+C136</f>
        <v>0</v>
      </c>
      <c r="D132" s="8">
        <f t="shared" si="26"/>
        <v>-465500</v>
      </c>
      <c r="E132" s="8">
        <f t="shared" si="26"/>
        <v>0</v>
      </c>
      <c r="F132" s="8">
        <f t="shared" si="26"/>
        <v>0</v>
      </c>
      <c r="G132" s="8">
        <f t="shared" si="26"/>
        <v>0</v>
      </c>
      <c r="H132" s="8">
        <f t="shared" si="26"/>
        <v>0</v>
      </c>
      <c r="I132" s="8">
        <f t="shared" si="26"/>
        <v>0</v>
      </c>
      <c r="J132" s="8">
        <f t="shared" si="26"/>
        <v>0</v>
      </c>
      <c r="K132" s="8">
        <f t="shared" si="26"/>
        <v>0</v>
      </c>
      <c r="L132" s="8">
        <f t="shared" si="26"/>
        <v>0</v>
      </c>
      <c r="M132" s="8">
        <f t="shared" si="26"/>
        <v>0</v>
      </c>
      <c r="N132" s="8">
        <f t="shared" si="26"/>
        <v>0</v>
      </c>
    </row>
    <row r="133" spans="1:14" x14ac:dyDescent="0.2">
      <c r="A133" s="7" t="s">
        <v>144</v>
      </c>
      <c r="B133" s="8">
        <v>-100000</v>
      </c>
      <c r="C133" s="8">
        <v>0</v>
      </c>
      <c r="D133" s="8">
        <v>-100000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</row>
    <row r="134" spans="1:14" x14ac:dyDescent="0.2">
      <c r="A134" s="7" t="s">
        <v>145</v>
      </c>
      <c r="B134" s="8">
        <v>-189000</v>
      </c>
      <c r="C134" s="8">
        <v>0</v>
      </c>
      <c r="D134" s="8">
        <v>-189000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</row>
    <row r="135" spans="1:14" x14ac:dyDescent="0.2">
      <c r="A135" s="7" t="s">
        <v>146</v>
      </c>
      <c r="B135" s="8">
        <v>-100000</v>
      </c>
      <c r="C135" s="8">
        <v>0</v>
      </c>
      <c r="D135" s="8">
        <v>-100000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</row>
    <row r="136" spans="1:14" x14ac:dyDescent="0.2">
      <c r="A136" s="7" t="s">
        <v>147</v>
      </c>
      <c r="B136" s="8">
        <v>-76500</v>
      </c>
      <c r="C136" s="8">
        <v>0</v>
      </c>
      <c r="D136" s="8">
        <v>-76500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</row>
    <row r="137" spans="1:14" x14ac:dyDescent="0.2">
      <c r="A137" s="7" t="s">
        <v>148</v>
      </c>
      <c r="B137" s="8">
        <f>B138+B139</f>
        <v>-8724080</v>
      </c>
      <c r="C137" s="8">
        <f t="shared" ref="C137:N137" si="27">C138+C139</f>
        <v>0</v>
      </c>
      <c r="D137" s="8">
        <f t="shared" si="27"/>
        <v>-8724080</v>
      </c>
      <c r="E137" s="8">
        <f t="shared" si="27"/>
        <v>0</v>
      </c>
      <c r="F137" s="8">
        <f t="shared" si="27"/>
        <v>0</v>
      </c>
      <c r="G137" s="8">
        <f t="shared" si="27"/>
        <v>0</v>
      </c>
      <c r="H137" s="8">
        <f t="shared" si="27"/>
        <v>0</v>
      </c>
      <c r="I137" s="8">
        <f t="shared" si="27"/>
        <v>0</v>
      </c>
      <c r="J137" s="8">
        <f t="shared" si="27"/>
        <v>0</v>
      </c>
      <c r="K137" s="8">
        <f t="shared" si="27"/>
        <v>0</v>
      </c>
      <c r="L137" s="8">
        <f t="shared" si="27"/>
        <v>0</v>
      </c>
      <c r="M137" s="8">
        <f t="shared" si="27"/>
        <v>0</v>
      </c>
      <c r="N137" s="8">
        <f t="shared" si="27"/>
        <v>0</v>
      </c>
    </row>
    <row r="138" spans="1:14" x14ac:dyDescent="0.2">
      <c r="A138" s="7" t="s">
        <v>149</v>
      </c>
      <c r="B138" s="8">
        <v>-100000</v>
      </c>
      <c r="C138" s="8">
        <v>0</v>
      </c>
      <c r="D138" s="8">
        <v>-100000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</row>
    <row r="139" spans="1:14" x14ac:dyDescent="0.2">
      <c r="A139" s="7" t="s">
        <v>150</v>
      </c>
      <c r="B139" s="8">
        <v>-8624080</v>
      </c>
      <c r="C139" s="8">
        <v>0</v>
      </c>
      <c r="D139" s="8">
        <v>-8624080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</row>
    <row r="140" spans="1:14" x14ac:dyDescent="0.2">
      <c r="A140" s="7" t="s">
        <v>151</v>
      </c>
      <c r="B140" s="8">
        <v>-500000</v>
      </c>
      <c r="C140" s="8">
        <v>0</v>
      </c>
      <c r="D140" s="8">
        <v>-500000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x14ac:dyDescent="0.2">
      <c r="A141" s="7" t="s">
        <v>152</v>
      </c>
      <c r="B141" s="8">
        <v>-500000</v>
      </c>
      <c r="C141" s="8">
        <v>0</v>
      </c>
      <c r="D141" s="8">
        <v>-500000</v>
      </c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x14ac:dyDescent="0.2">
      <c r="A142" s="7" t="s">
        <v>153</v>
      </c>
      <c r="B142" s="8">
        <v>-500000</v>
      </c>
      <c r="C142" s="8">
        <v>0</v>
      </c>
      <c r="D142" s="8">
        <v>-500000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</row>
    <row r="143" spans="1:14" x14ac:dyDescent="0.2">
      <c r="A143" s="7" t="s">
        <v>154</v>
      </c>
      <c r="B143" s="8">
        <f>-3000000+-9800000+-19642300</f>
        <v>-32442300</v>
      </c>
      <c r="C143" s="8">
        <f t="shared" ref="C143:C145" si="28">-3000000+-9800000</f>
        <v>-12800000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/>
      <c r="N143" s="8">
        <f>19642300*-1</f>
        <v>-19642300</v>
      </c>
    </row>
    <row r="144" spans="1:14" x14ac:dyDescent="0.2">
      <c r="A144" s="7" t="s">
        <v>155</v>
      </c>
      <c r="B144" s="8">
        <f t="shared" ref="B144:B145" si="29">-3000000+-9800000+-19642300</f>
        <v>-32442300</v>
      </c>
      <c r="C144" s="8">
        <f t="shared" si="28"/>
        <v>-12800000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/>
      <c r="N144" s="8">
        <f t="shared" ref="N144:N145" si="30">19642300*-1</f>
        <v>-19642300</v>
      </c>
    </row>
    <row r="145" spans="1:14" x14ac:dyDescent="0.2">
      <c r="A145" s="13" t="s">
        <v>156</v>
      </c>
      <c r="B145" s="14">
        <f t="shared" si="29"/>
        <v>-32442300</v>
      </c>
      <c r="C145" s="14">
        <f t="shared" si="28"/>
        <v>-12800000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/>
      <c r="N145" s="14">
        <f t="shared" si="30"/>
        <v>-19642300</v>
      </c>
    </row>
    <row r="147" spans="1:14" x14ac:dyDescent="0.2">
      <c r="E147" s="10"/>
      <c r="G147" s="10"/>
    </row>
  </sheetData>
  <sheetProtection algorithmName="SHA-512" hashValue="rLOcFARDwnb6rdfLPZMtkE7KijViOrjy8B6Msu99iRd9Q5yfwkf52vpW7pzirx9vDx1p1yXzwUv2cQaAm/x8yw==" saltValue="m2Ws74dZZgsPLxeI2aAJhQ==" spinCount="100000" sheet="1" objects="1" scenarios="1"/>
  <mergeCells count="2">
    <mergeCell ref="A1:N1"/>
    <mergeCell ref="A2:N2"/>
  </mergeCells>
  <printOptions horizontalCentered="1"/>
  <pageMargins left="0.43307086614173229" right="0.23622047244094491" top="0.55118110236220474" bottom="0.51181102362204722" header="0.31496062992125984" footer="0.15748031496062992"/>
  <pageSetup scale="55" orientation="landscape" r:id="rId1"/>
  <headerFooter>
    <oddFooter>&amp;C&amp;Y&amp;P/&amp;N&amp;R&amp;Y&amp;Z&amp;F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13_CE_GTO_PJEG_00_18</vt:lpstr>
      <vt:lpstr>'13_CE_GTO_PJEG_00_18'!Títulos_a_imprimir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MLA. López Alvarez</dc:creator>
  <cp:lastModifiedBy>Monica MLA. López Alvarez</cp:lastModifiedBy>
  <cp:lastPrinted>2018-01-30T20:35:47Z</cp:lastPrinted>
  <dcterms:created xsi:type="dcterms:W3CDTF">2018-01-30T20:29:57Z</dcterms:created>
  <dcterms:modified xsi:type="dcterms:W3CDTF">2018-01-30T20:47:36Z</dcterms:modified>
</cp:coreProperties>
</file>