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940"/>
  </bookViews>
  <sheets>
    <sheet name="EAEPEO_GTO_PJEG_01_19" sheetId="1" r:id="rId1"/>
  </sheets>
  <calcPr calcId="145621"/>
</workbook>
</file>

<file path=xl/calcChain.xml><?xml version="1.0" encoding="utf-8"?>
<calcChain xmlns="http://schemas.openxmlformats.org/spreadsheetml/2006/main">
  <c r="H64" i="1" l="1"/>
  <c r="E64" i="1"/>
  <c r="D64" i="1"/>
  <c r="C64" i="1"/>
  <c r="H32" i="1"/>
  <c r="G32" i="1"/>
  <c r="F32" i="1"/>
  <c r="E32" i="1"/>
  <c r="D32" i="1"/>
  <c r="C32" i="1"/>
  <c r="H27" i="1"/>
  <c r="G27" i="1"/>
  <c r="F27" i="1"/>
  <c r="E27" i="1"/>
  <c r="C77" i="1" l="1"/>
  <c r="D23" i="1"/>
  <c r="C23" i="1"/>
  <c r="C27" i="1"/>
  <c r="C13" i="1"/>
  <c r="D13" i="1"/>
  <c r="E13" i="1"/>
  <c r="F13" i="1"/>
  <c r="G13" i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E23" i="1"/>
  <c r="H25" i="1"/>
  <c r="H26" i="1"/>
  <c r="F23" i="1"/>
  <c r="H29" i="1"/>
  <c r="H30" i="1"/>
  <c r="H31" i="1"/>
  <c r="G23" i="1"/>
  <c r="H34" i="1"/>
  <c r="H35" i="1"/>
  <c r="H36" i="1"/>
  <c r="H37" i="1"/>
  <c r="H38" i="1"/>
  <c r="H39" i="1"/>
  <c r="H40" i="1"/>
  <c r="H41" i="1"/>
  <c r="H42" i="1"/>
  <c r="C43" i="1"/>
  <c r="D43" i="1"/>
  <c r="E43" i="1"/>
  <c r="F43" i="1"/>
  <c r="G43" i="1"/>
  <c r="H44" i="1"/>
  <c r="H45" i="1"/>
  <c r="H46" i="1"/>
  <c r="H47" i="1"/>
  <c r="H48" i="1"/>
  <c r="H49" i="1"/>
  <c r="H50" i="1"/>
  <c r="H51" i="1"/>
  <c r="H52" i="1"/>
  <c r="C53" i="1"/>
  <c r="D53" i="1"/>
  <c r="E53" i="1"/>
  <c r="F53" i="1"/>
  <c r="G53" i="1"/>
  <c r="H54" i="1"/>
  <c r="H55" i="1"/>
  <c r="H56" i="1"/>
  <c r="H23" i="1" l="1"/>
  <c r="H53" i="1"/>
  <c r="H43" i="1"/>
  <c r="C33" i="1"/>
  <c r="E57" i="1" l="1"/>
  <c r="H57" i="1" s="1"/>
  <c r="D57" i="1"/>
  <c r="C57" i="1"/>
  <c r="G33" i="1" l="1"/>
  <c r="F33" i="1"/>
  <c r="E33" i="1"/>
  <c r="D33" i="1"/>
  <c r="G5" i="1"/>
  <c r="F5" i="1"/>
  <c r="E5" i="1"/>
  <c r="D5" i="1"/>
  <c r="C5" i="1"/>
  <c r="H76" i="1" l="1"/>
  <c r="H75" i="1"/>
  <c r="H74" i="1"/>
  <c r="H73" i="1"/>
  <c r="H72" i="1"/>
  <c r="H71" i="1"/>
  <c r="H70" i="1"/>
  <c r="H68" i="1"/>
  <c r="H67" i="1"/>
  <c r="H66" i="1"/>
  <c r="H63" i="1"/>
  <c r="H62" i="1"/>
  <c r="H61" i="1"/>
  <c r="H60" i="1"/>
  <c r="H59" i="1"/>
  <c r="H58" i="1"/>
  <c r="H28" i="1"/>
  <c r="H24" i="1"/>
  <c r="H33" i="1"/>
  <c r="G69" i="1"/>
  <c r="G65" i="1" s="1"/>
  <c r="F69" i="1"/>
  <c r="F65" i="1" s="1"/>
  <c r="E69" i="1"/>
  <c r="E65" i="1" s="1"/>
  <c r="D69" i="1"/>
  <c r="D65" i="1" s="1"/>
  <c r="C69" i="1"/>
  <c r="C65" i="1" s="1"/>
  <c r="H5" i="1"/>
  <c r="H65" i="1" l="1"/>
  <c r="H69" i="1"/>
  <c r="D77" i="1"/>
  <c r="E77" i="1"/>
  <c r="F77" i="1"/>
  <c r="G77" i="1"/>
  <c r="H77" i="1" l="1"/>
</calcChain>
</file>

<file path=xl/sharedStrings.xml><?xml version="1.0" encoding="utf-8"?>
<sst xmlns="http://schemas.openxmlformats.org/spreadsheetml/2006/main" count="161" uniqueCount="87">
  <si>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</si>
  <si>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</si>
  <si>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</si>
  <si>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</si>
  <si>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</si>
  <si>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</si>
  <si>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</si>
  <si>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</si>
  <si>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</si>
  <si>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</si>
  <si>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</si>
  <si>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</si>
  <si>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</si>
  <si>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</si>
  <si>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</si>
  <si>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</si>
  <si>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</si>
  <si>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</si>
  <si>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</si>
  <si>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</si>
  <si>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</si>
  <si>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</si>
  <si>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</si>
  <si>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</si>
  <si>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</si>
  <si>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</si>
  <si>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</si>
  <si>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</si>
  <si>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</si>
  <si>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</si>
  <si>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</si>
  <si>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</si>
  <si>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</si>
  <si>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</si>
  <si>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</si>
  <si>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</si>
  <si>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</si>
  <si>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</si>
  <si>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</si>
  <si>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</si>
  <si>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</si>
  <si>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</si>
  <si>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</si>
  <si>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</si>
  <si>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</si>
  <si>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</si>
  <si>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</si>
  <si>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</si>
  <si>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</si>
  <si>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</si>
  <si>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</si>
  <si>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</si>
  <si>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</si>
  <si>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</si>
  <si>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</si>
  <si>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</si>
  <si>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</si>
  <si>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</si>
  <si>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</si>
  <si>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</si>
  <si>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</si>
  <si>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</si>
  <si>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</si>
  <si>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</si>
  <si>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</si>
  <si>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</si>
  <si>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</si>
  <si>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</si>
  <si>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</si>
  <si>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</si>
  <si>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</si>
  <si>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</si>
  <si>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</si>
  <si>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</si>
  <si>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</si>
  <si>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</si>
  <si>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</si>
  <si>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</si>
  <si>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</si>
  <si>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</si>
  <si>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</si>
  <si>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</si>
  <si>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</si>
  <si>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**Toda vez que el Subejercicio se presenta únicamente al cierre del Ejercicio, lo manifestado en la columna de Subejercicio representa un DISPONIBLE ANUAL al cierre de este periodo.</t>
  </si>
  <si>
    <t>Bajo protesta de decir verdad declaramos que los Estados Financieros y sus notas, son razonablemente correctos y son responsabilidad del emisor.</t>
  </si>
  <si>
    <t>PODER JUDICIAL DEL ESTADO DE GUANAJUATO
ESTADO ANALÍTICO DEL EJERCICIO DEL PRESUPUESTO DE EGRESOS 
CLASIFICACIÓN POR OBJETO DEL GASTO (CAPITULO Y CONCEPTO) 
DEL 1 DE ENERO AL 31 DE MARZO DE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</si>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</sst>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4">
    <xf numFmtId="0" fontId="0" fillId="0" borderId="0" xfId="0"/>
    <xf numFmtId="0" fontId="0" fillId="0" borderId="0" xfId="0" applyFont="1"/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6" xfId="0" applyNumberFormat="1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4" fontId="3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left"/>
    </xf>
    <xf numFmtId="4" fontId="3" fillId="0" borderId="10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6" fillId="0" borderId="0" xfId="2" applyFont="1" applyFill="1" applyBorder="1" applyAlignment="1" applyProtection="1">
      <alignment vertical="top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2" fillId="3" borderId="13" xfId="0" applyNumberFormat="1" applyFont="1" applyFill="1" applyBorder="1" applyProtection="1">
      <protection locked="0"/>
    </xf>
    <xf numFmtId="0" fontId="8" fillId="0" borderId="15" xfId="0" applyFont="1" applyFill="1" applyBorder="1" applyAlignment="1" applyProtection="1">
      <alignment horizontal="left"/>
    </xf>
    <xf numFmtId="0" fontId="8" fillId="0" borderId="16" xfId="0" applyFont="1" applyFill="1" applyBorder="1" applyProtection="1"/>
    <xf numFmtId="4" fontId="8" fillId="0" borderId="17" xfId="0" applyNumberFormat="1" applyFont="1" applyFill="1" applyBorder="1" applyProtection="1">
      <protection locked="0"/>
    </xf>
    <xf numFmtId="0" fontId="9" fillId="0" borderId="19" xfId="0" applyFont="1" applyFill="1" applyBorder="1" applyAlignment="1" applyProtection="1">
      <alignment horizontal="left"/>
    </xf>
    <xf numFmtId="0" fontId="8" fillId="0" borderId="18" xfId="0" applyFont="1" applyFill="1" applyBorder="1" applyAlignment="1" applyProtection="1">
      <alignment horizontal="left"/>
    </xf>
    <xf numFmtId="0" fontId="8" fillId="0" borderId="19" xfId="0" applyFont="1" applyFill="1" applyBorder="1" applyAlignment="1" applyProtection="1">
      <alignment horizontal="left"/>
    </xf>
    <xf numFmtId="4" fontId="8" fillId="0" borderId="20" xfId="0" applyNumberFormat="1" applyFont="1" applyFill="1" applyBorder="1" applyProtection="1">
      <protection locked="0"/>
    </xf>
    <xf numFmtId="0" fontId="9" fillId="0" borderId="19" xfId="0" applyFont="1" applyFill="1" applyBorder="1" applyProtection="1"/>
    <xf numFmtId="0" fontId="9" fillId="0" borderId="21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2" fillId="3" borderId="0" xfId="0" applyFont="1" applyFill="1" applyBorder="1" applyProtection="1"/>
    <xf numFmtId="0" fontId="0" fillId="3" borderId="0" xfId="0" applyFont="1" applyFill="1"/>
    <xf numFmtId="0" fontId="8" fillId="3" borderId="18" xfId="0" applyFont="1" applyFill="1" applyBorder="1" applyAlignment="1" applyProtection="1">
      <alignment horizontal="left"/>
    </xf>
    <xf numFmtId="0" fontId="8" fillId="3" borderId="19" xfId="0" applyFont="1" applyFill="1" applyBorder="1" applyAlignment="1" applyProtection="1">
      <alignment horizontal="left"/>
    </xf>
    <xf numFmtId="4" fontId="8" fillId="3" borderId="20" xfId="0" applyNumberFormat="1" applyFont="1" applyFill="1" applyBorder="1" applyProtection="1">
      <protection locked="0"/>
    </xf>
    <xf numFmtId="0" fontId="3" fillId="3" borderId="7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/>
    </xf>
    <xf numFmtId="4" fontId="3" fillId="3" borderId="13" xfId="0" applyNumberFormat="1" applyFont="1" applyFill="1" applyBorder="1" applyProtection="1">
      <protection locked="0"/>
    </xf>
    <xf numFmtId="0" fontId="9" fillId="3" borderId="19" xfId="0" applyFont="1" applyFill="1" applyBorder="1" applyAlignment="1" applyProtection="1">
      <alignment horizontal="left"/>
    </xf>
    <xf numFmtId="4" fontId="9" fillId="3" borderId="20" xfId="0" applyNumberFormat="1" applyFont="1" applyFill="1" applyBorder="1" applyProtection="1">
      <protection locked="0"/>
    </xf>
    <xf numFmtId="0" fontId="9" fillId="3" borderId="19" xfId="0" applyFont="1" applyFill="1" applyBorder="1" applyProtection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904875</xdr:colOff>
      <xdr:row>1</xdr:row>
      <xdr:rowOff>19050</xdr:rowOff>
    </xdr:to>
    <xdr:pic>
      <xdr:nvPicPr>
        <xdr:cNvPr id="2" name="Imagen 26">
          <a:extLst>
            <a:ext uri="{FF2B5EF4-FFF2-40B4-BE49-F238E27FC236}">
              <a16:creationId xmlns:a16="http://schemas.microsoft.com/office/drawing/2014/main" xmlns="" id="{5C6571AE-D652-426E-9EAB-68DA5A0A8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3311"/>
                  </a14:imgEffect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9050" y="9525"/>
          <a:ext cx="135255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15875</xdr:rowOff>
    </xdr:from>
    <xdr:to>
      <xdr:col>8</xdr:col>
      <xdr:colOff>28575</xdr:colOff>
      <xdr:row>84</xdr:row>
      <xdr:rowOff>107950</xdr:rowOff>
    </xdr:to>
    <xdr:pic>
      <xdr:nvPicPr>
        <xdr:cNvPr id="3" name="Imagen 29">
          <a:extLst>
            <a:ext uri="{FF2B5EF4-FFF2-40B4-BE49-F238E27FC236}">
              <a16:creationId xmlns:a16="http://schemas.microsoft.com/office/drawing/2014/main" xmlns="" id="{141F0903-80DB-4A56-914C-0BCDFF854B59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5" t="57708" r="2410" b="32532"/>
        <a:stretch/>
      </xdr:blipFill>
      <xdr:spPr bwMode="auto">
        <a:xfrm>
          <a:off x="0" y="15836900"/>
          <a:ext cx="9086850" cy="920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workbookViewId="0">
      <selection activeCell="U6" sqref="U6"/>
    </sheetView>
  </sheetViews>
  <sheetFormatPr baseColWidth="10" defaultRowHeight="15" x14ac:dyDescent="0.25"/>
  <cols>
    <col min="1" max="1" width="7" style="1" customWidth="1"/>
    <col min="2" max="2" width="51.7109375" style="1" customWidth="1"/>
    <col min="3" max="3" width="13" style="1" bestFit="1" customWidth="1"/>
    <col min="4" max="4" width="12.140625" style="1" customWidth="1"/>
    <col min="5" max="7" width="13" style="1" bestFit="1" customWidth="1"/>
    <col min="8" max="8" width="13" style="1" customWidth="1"/>
    <col min="9" max="9" width="14.140625" style="1" customWidth="1"/>
    <col min="10" max="10" width="42" style="1" hidden="1" customWidth="1"/>
    <col min="11" max="17" width="0" style="1" hidden="1" customWidth="1"/>
    <col min="18" max="16384" width="11.42578125" style="1"/>
  </cols>
  <sheetData>
    <row r="1" spans="1:17" ht="57.75" customHeight="1" x14ac:dyDescent="0.25">
      <c r="A1" s="43" t="s">
        <v>85</v>
      </c>
      <c r="B1" s="44"/>
      <c r="C1" s="44"/>
      <c r="D1" s="44"/>
      <c r="E1" s="44"/>
      <c r="F1" s="44"/>
      <c r="G1" s="44"/>
      <c r="H1" s="45"/>
    </row>
    <row r="2" spans="1:17" x14ac:dyDescent="0.25">
      <c r="A2" s="46" t="s">
        <v>0</v>
      </c>
      <c r="B2" s="47"/>
      <c r="C2" s="43" t="s">
        <v>1</v>
      </c>
      <c r="D2" s="44"/>
      <c r="E2" s="44"/>
      <c r="F2" s="44"/>
      <c r="G2" s="45"/>
      <c r="H2" s="52" t="s">
        <v>2</v>
      </c>
    </row>
    <row r="3" spans="1:17" ht="33" customHeight="1" x14ac:dyDescent="0.25">
      <c r="A3" s="48"/>
      <c r="B3" s="49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53"/>
    </row>
    <row r="4" spans="1:17" x14ac:dyDescent="0.25">
      <c r="A4" s="50"/>
      <c r="B4" s="51"/>
      <c r="C4" s="3">
        <v>1</v>
      </c>
      <c r="D4" s="3">
        <v>2</v>
      </c>
      <c r="E4" s="3" t="s">
        <v>8</v>
      </c>
      <c r="F4" s="3">
        <v>4</v>
      </c>
      <c r="G4" s="3">
        <v>5</v>
      </c>
      <c r="H4" s="3" t="s">
        <v>9</v>
      </c>
    </row>
    <row r="5" spans="1:17" x14ac:dyDescent="0.25">
      <c r="A5" s="4" t="s">
        <v>10</v>
      </c>
      <c r="B5" s="5"/>
      <c r="C5" s="6">
        <f>+C6+C7+C8+C9+C10+C11+C12</f>
        <v>1430053982</v>
      </c>
      <c r="D5" s="6">
        <f>+D6+D7+D8+D9+D10+D11+D12</f>
        <v>1568716.0900000031</v>
      </c>
      <c r="E5" s="6">
        <f>+E6+E7+E8+E9+E10+E11+E12</f>
        <v>1431622698.0899999</v>
      </c>
      <c r="F5" s="6">
        <f>+F6+F7+F8+F9+F10+F11+F12</f>
        <v>283916675.18000001</v>
      </c>
      <c r="G5" s="6">
        <f>+G6+G7+G8+G9+G10+G11+G12</f>
        <v>283916675.18000001</v>
      </c>
      <c r="H5" s="10">
        <f t="shared" ref="H5:H26" si="0">E5-F5</f>
        <v>1147706022.9099998</v>
      </c>
      <c r="J5" s="22" t="s">
        <v>10</v>
      </c>
      <c r="K5" s="23"/>
      <c r="L5" s="24">
        <v>1430053982</v>
      </c>
      <c r="M5" s="24">
        <v>1568716.09</v>
      </c>
      <c r="N5" s="24">
        <v>1431622698.0899999</v>
      </c>
      <c r="O5" s="24">
        <v>283916675.18000001</v>
      </c>
      <c r="P5" s="24">
        <v>283916675.18000001</v>
      </c>
    </row>
    <row r="6" spans="1:17" x14ac:dyDescent="0.25">
      <c r="A6" s="7"/>
      <c r="B6" s="8" t="s">
        <v>11</v>
      </c>
      <c r="C6" s="9">
        <v>324771213</v>
      </c>
      <c r="D6" s="9">
        <v>5715832.1600000001</v>
      </c>
      <c r="E6" s="9">
        <v>330487045.16000003</v>
      </c>
      <c r="F6" s="9">
        <v>79029372.670000002</v>
      </c>
      <c r="G6" s="9">
        <v>79029372.670000002</v>
      </c>
      <c r="H6" s="9">
        <f t="shared" si="0"/>
        <v>251457672.49000001</v>
      </c>
      <c r="J6" s="25" t="s">
        <v>11</v>
      </c>
      <c r="L6" s="9">
        <v>324771213</v>
      </c>
      <c r="M6" s="9">
        <v>5715832.1600000001</v>
      </c>
      <c r="N6" s="9">
        <v>330487045.16000003</v>
      </c>
      <c r="O6" s="9">
        <v>79029372.670000002</v>
      </c>
      <c r="P6" s="9">
        <v>79029372.670000002</v>
      </c>
    </row>
    <row r="7" spans="1:17" x14ac:dyDescent="0.25">
      <c r="A7" s="7"/>
      <c r="B7" s="8" t="s">
        <v>12</v>
      </c>
      <c r="C7" s="9">
        <v>30193287</v>
      </c>
      <c r="D7" s="9">
        <v>0</v>
      </c>
      <c r="E7" s="9">
        <v>30193287</v>
      </c>
      <c r="F7" s="9">
        <v>5516156.8899999997</v>
      </c>
      <c r="G7" s="9">
        <v>5516156.8899999997</v>
      </c>
      <c r="H7" s="9">
        <f t="shared" si="0"/>
        <v>24677130.109999999</v>
      </c>
      <c r="J7" s="25" t="s">
        <v>12</v>
      </c>
      <c r="L7" s="9">
        <v>30193287</v>
      </c>
      <c r="M7" s="9">
        <v>0</v>
      </c>
      <c r="N7" s="9">
        <v>30193287</v>
      </c>
      <c r="O7" s="9">
        <v>5516156.8899999997</v>
      </c>
      <c r="P7" s="9">
        <v>5516156.8899999997</v>
      </c>
    </row>
    <row r="8" spans="1:17" x14ac:dyDescent="0.25">
      <c r="A8" s="7"/>
      <c r="B8" s="8" t="s">
        <v>13</v>
      </c>
      <c r="C8" s="9">
        <v>454940497</v>
      </c>
      <c r="D8" s="9">
        <v>9980345.1199999992</v>
      </c>
      <c r="E8" s="9">
        <v>464920842.12</v>
      </c>
      <c r="F8" s="9">
        <v>71476966.189999998</v>
      </c>
      <c r="G8" s="9">
        <v>71476966.189999998</v>
      </c>
      <c r="H8" s="9">
        <f t="shared" si="0"/>
        <v>393443875.93000001</v>
      </c>
      <c r="J8" s="25" t="s">
        <v>13</v>
      </c>
      <c r="L8" s="9">
        <v>454940497</v>
      </c>
      <c r="M8" s="9">
        <v>9980345.1199999992</v>
      </c>
      <c r="N8" s="9">
        <v>464920842.12</v>
      </c>
      <c r="O8" s="9">
        <v>71476966.189999998</v>
      </c>
      <c r="P8" s="9">
        <v>71476966.189999998</v>
      </c>
    </row>
    <row r="9" spans="1:17" x14ac:dyDescent="0.25">
      <c r="A9" s="7"/>
      <c r="B9" s="8" t="s">
        <v>14</v>
      </c>
      <c r="C9" s="9">
        <v>111139495</v>
      </c>
      <c r="D9" s="9">
        <v>1572809.63</v>
      </c>
      <c r="E9" s="9">
        <v>112712304.63</v>
      </c>
      <c r="F9" s="9">
        <v>24688993.050000001</v>
      </c>
      <c r="G9" s="9">
        <v>24688993.050000001</v>
      </c>
      <c r="H9" s="9">
        <f t="shared" si="0"/>
        <v>88023311.579999998</v>
      </c>
      <c r="J9" s="25" t="s">
        <v>14</v>
      </c>
      <c r="L9" s="9">
        <v>111139495</v>
      </c>
      <c r="M9" s="9">
        <v>1572809.63</v>
      </c>
      <c r="N9" s="9">
        <v>112712304.63</v>
      </c>
      <c r="O9" s="9">
        <v>24688993.050000001</v>
      </c>
      <c r="P9" s="9">
        <v>24688993.050000001</v>
      </c>
    </row>
    <row r="10" spans="1:17" x14ac:dyDescent="0.25">
      <c r="A10" s="7"/>
      <c r="B10" s="8" t="s">
        <v>15</v>
      </c>
      <c r="C10" s="9">
        <v>398360807</v>
      </c>
      <c r="D10" s="9">
        <v>40707987.710000001</v>
      </c>
      <c r="E10" s="9">
        <v>439068794.70999998</v>
      </c>
      <c r="F10" s="9">
        <v>103205186.38</v>
      </c>
      <c r="G10" s="9">
        <v>103205186.38</v>
      </c>
      <c r="H10" s="9">
        <f t="shared" si="0"/>
        <v>335863608.32999998</v>
      </c>
      <c r="J10" s="25" t="s">
        <v>15</v>
      </c>
      <c r="L10" s="9">
        <v>398360807</v>
      </c>
      <c r="M10" s="9">
        <v>40707987.710000001</v>
      </c>
      <c r="N10" s="9">
        <v>439068794.70999998</v>
      </c>
      <c r="O10" s="9">
        <v>103205186.38</v>
      </c>
      <c r="P10" s="9">
        <v>103205186.38</v>
      </c>
    </row>
    <row r="11" spans="1:17" x14ac:dyDescent="0.25">
      <c r="A11" s="7"/>
      <c r="B11" s="8" t="s">
        <v>16</v>
      </c>
      <c r="C11" s="9">
        <v>93216148</v>
      </c>
      <c r="D11" s="9">
        <v>-57227646.350000001</v>
      </c>
      <c r="E11" s="9">
        <v>35988501.649999999</v>
      </c>
      <c r="F11" s="9">
        <v>0</v>
      </c>
      <c r="G11" s="9">
        <v>0</v>
      </c>
      <c r="H11" s="9">
        <f t="shared" si="0"/>
        <v>35988501.649999999</v>
      </c>
      <c r="J11" s="25" t="s">
        <v>16</v>
      </c>
      <c r="L11" s="9">
        <v>93216148</v>
      </c>
      <c r="M11" s="9">
        <v>-57227646.350000001</v>
      </c>
      <c r="N11" s="9">
        <v>35988501.649999999</v>
      </c>
      <c r="O11" s="9">
        <v>0</v>
      </c>
      <c r="P11" s="9">
        <v>0</v>
      </c>
    </row>
    <row r="12" spans="1:17" x14ac:dyDescent="0.25">
      <c r="A12" s="7"/>
      <c r="B12" s="8" t="s">
        <v>17</v>
      </c>
      <c r="C12" s="9">
        <v>17432535</v>
      </c>
      <c r="D12" s="9">
        <v>819387.82</v>
      </c>
      <c r="E12" s="9">
        <v>18251922.82</v>
      </c>
      <c r="F12" s="9">
        <v>0</v>
      </c>
      <c r="G12" s="9">
        <v>0</v>
      </c>
      <c r="H12" s="9">
        <f t="shared" si="0"/>
        <v>18251922.82</v>
      </c>
      <c r="J12" s="25" t="s">
        <v>17</v>
      </c>
      <c r="L12" s="9">
        <v>17432535</v>
      </c>
      <c r="M12" s="9">
        <v>819387.82</v>
      </c>
      <c r="N12" s="9">
        <v>18251922.82</v>
      </c>
      <c r="O12" s="9">
        <v>0</v>
      </c>
      <c r="P12" s="9">
        <v>0</v>
      </c>
    </row>
    <row r="13" spans="1:17" x14ac:dyDescent="0.25">
      <c r="A13" s="4" t="s">
        <v>18</v>
      </c>
      <c r="B13" s="5"/>
      <c r="C13" s="10">
        <f>+C14+C15+C16+C17+C18+C19+C20+C21+C22</f>
        <v>77401080</v>
      </c>
      <c r="D13" s="10">
        <f t="shared" ref="D13:G13" si="1">+D14+D15+D16+D17+D18+D19+D20+D21+D22</f>
        <v>-128483.16</v>
      </c>
      <c r="E13" s="10">
        <f t="shared" si="1"/>
        <v>77272596.840000004</v>
      </c>
      <c r="F13" s="10">
        <f t="shared" si="1"/>
        <v>6192235.8999999994</v>
      </c>
      <c r="G13" s="10">
        <f t="shared" si="1"/>
        <v>4165114.9999999995</v>
      </c>
      <c r="H13" s="10">
        <f t="shared" si="0"/>
        <v>71080360.939999998</v>
      </c>
      <c r="J13" s="26" t="s">
        <v>18</v>
      </c>
      <c r="K13" s="27"/>
      <c r="L13" s="10">
        <v>77401080</v>
      </c>
      <c r="M13" s="10">
        <v>-128483.16</v>
      </c>
      <c r="N13" s="10">
        <v>77272596.840000004</v>
      </c>
      <c r="O13" s="10">
        <v>6192235.9000000004</v>
      </c>
      <c r="P13" s="10">
        <v>4165115</v>
      </c>
      <c r="Q13" s="10"/>
    </row>
    <row r="14" spans="1:17" x14ac:dyDescent="0.25">
      <c r="A14" s="7"/>
      <c r="B14" s="8" t="s">
        <v>19</v>
      </c>
      <c r="C14" s="9">
        <v>38095925</v>
      </c>
      <c r="D14" s="9">
        <v>-221343.16</v>
      </c>
      <c r="E14" s="9">
        <v>37874581.840000004</v>
      </c>
      <c r="F14" s="9">
        <v>2177139.7999999998</v>
      </c>
      <c r="G14" s="9">
        <v>187977.54</v>
      </c>
      <c r="H14" s="9">
        <f t="shared" si="0"/>
        <v>35697442.040000007</v>
      </c>
      <c r="J14" s="25" t="s">
        <v>19</v>
      </c>
      <c r="L14" s="9">
        <v>38095925</v>
      </c>
      <c r="M14" s="9">
        <v>-221343.16</v>
      </c>
      <c r="N14" s="9">
        <v>37874581.840000004</v>
      </c>
      <c r="O14" s="9">
        <v>2177139.7999999998</v>
      </c>
      <c r="P14" s="9">
        <v>187977.54</v>
      </c>
      <c r="Q14" s="9"/>
    </row>
    <row r="15" spans="1:17" x14ac:dyDescent="0.25">
      <c r="A15" s="7"/>
      <c r="B15" s="8" t="s">
        <v>20</v>
      </c>
      <c r="C15" s="9">
        <v>8580068</v>
      </c>
      <c r="D15" s="9">
        <v>0</v>
      </c>
      <c r="E15" s="9">
        <v>8580068</v>
      </c>
      <c r="F15" s="9">
        <v>381467.86</v>
      </c>
      <c r="G15" s="9">
        <v>381467.86</v>
      </c>
      <c r="H15" s="9">
        <f t="shared" si="0"/>
        <v>8198600.1399999997</v>
      </c>
      <c r="J15" s="25" t="s">
        <v>20</v>
      </c>
      <c r="L15" s="9">
        <v>8580068</v>
      </c>
      <c r="M15" s="9">
        <v>0</v>
      </c>
      <c r="N15" s="9">
        <v>8580068</v>
      </c>
      <c r="O15" s="9">
        <v>381467.86</v>
      </c>
      <c r="P15" s="9">
        <v>381467.86</v>
      </c>
      <c r="Q15" s="9"/>
    </row>
    <row r="16" spans="1:17" x14ac:dyDescent="0.25">
      <c r="A16" s="7"/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  <c r="J16" s="25" t="s">
        <v>21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/>
    </row>
    <row r="17" spans="1:17" x14ac:dyDescent="0.25">
      <c r="A17" s="7"/>
      <c r="B17" s="8" t="s">
        <v>22</v>
      </c>
      <c r="C17" s="9">
        <v>3022273</v>
      </c>
      <c r="D17" s="9">
        <v>0</v>
      </c>
      <c r="E17" s="9">
        <v>3022273</v>
      </c>
      <c r="F17" s="9">
        <v>130819.77</v>
      </c>
      <c r="G17" s="9">
        <v>106581.13</v>
      </c>
      <c r="H17" s="9">
        <f t="shared" si="0"/>
        <v>2891453.23</v>
      </c>
      <c r="J17" s="25" t="s">
        <v>22</v>
      </c>
      <c r="L17" s="9">
        <v>3022273</v>
      </c>
      <c r="M17" s="9">
        <v>0</v>
      </c>
      <c r="N17" s="9">
        <v>3022273</v>
      </c>
      <c r="O17" s="9">
        <v>130819.77</v>
      </c>
      <c r="P17" s="9">
        <v>106581.13</v>
      </c>
      <c r="Q17" s="9"/>
    </row>
    <row r="18" spans="1:17" x14ac:dyDescent="0.25">
      <c r="A18" s="7"/>
      <c r="B18" s="8" t="s">
        <v>23</v>
      </c>
      <c r="C18" s="9">
        <v>104000</v>
      </c>
      <c r="D18" s="9">
        <v>0</v>
      </c>
      <c r="E18" s="9">
        <v>104000</v>
      </c>
      <c r="F18" s="9">
        <v>1373.5</v>
      </c>
      <c r="G18" s="9">
        <v>1373.5</v>
      </c>
      <c r="H18" s="9">
        <f t="shared" si="0"/>
        <v>102626.5</v>
      </c>
      <c r="J18" s="25" t="s">
        <v>23</v>
      </c>
      <c r="L18" s="9">
        <v>104000</v>
      </c>
      <c r="M18" s="9">
        <v>0</v>
      </c>
      <c r="N18" s="9">
        <v>104000</v>
      </c>
      <c r="O18" s="9">
        <v>1373.5</v>
      </c>
      <c r="P18" s="9">
        <v>1373.5</v>
      </c>
      <c r="Q18" s="9"/>
    </row>
    <row r="19" spans="1:17" x14ac:dyDescent="0.25">
      <c r="A19" s="7"/>
      <c r="B19" s="8" t="s">
        <v>24</v>
      </c>
      <c r="C19" s="9">
        <v>23025200</v>
      </c>
      <c r="D19" s="9">
        <v>0</v>
      </c>
      <c r="E19" s="9">
        <v>23025200</v>
      </c>
      <c r="F19" s="9">
        <v>3311754.69</v>
      </c>
      <c r="G19" s="9">
        <v>3311754.69</v>
      </c>
      <c r="H19" s="9">
        <f t="shared" si="0"/>
        <v>19713445.309999999</v>
      </c>
      <c r="J19" s="25" t="s">
        <v>24</v>
      </c>
      <c r="L19" s="9">
        <v>23025200</v>
      </c>
      <c r="M19" s="9">
        <v>0</v>
      </c>
      <c r="N19" s="9">
        <v>23025200</v>
      </c>
      <c r="O19" s="9">
        <v>3311754.69</v>
      </c>
      <c r="P19" s="9">
        <v>3311754.69</v>
      </c>
      <c r="Q19" s="9"/>
    </row>
    <row r="20" spans="1:17" x14ac:dyDescent="0.25">
      <c r="A20" s="7"/>
      <c r="B20" s="8" t="s">
        <v>25</v>
      </c>
      <c r="C20" s="9">
        <v>2136250</v>
      </c>
      <c r="D20" s="9">
        <v>0</v>
      </c>
      <c r="E20" s="9">
        <v>2136250</v>
      </c>
      <c r="F20" s="9">
        <v>84302.17</v>
      </c>
      <c r="G20" s="9">
        <v>70582.17</v>
      </c>
      <c r="H20" s="9">
        <f t="shared" si="0"/>
        <v>2051947.83</v>
      </c>
      <c r="J20" s="25" t="s">
        <v>25</v>
      </c>
      <c r="L20" s="9">
        <v>2136250</v>
      </c>
      <c r="M20" s="9">
        <v>0</v>
      </c>
      <c r="N20" s="9">
        <v>2136250</v>
      </c>
      <c r="O20" s="9">
        <v>84302.17</v>
      </c>
      <c r="P20" s="9">
        <v>70582.17</v>
      </c>
      <c r="Q20" s="9"/>
    </row>
    <row r="21" spans="1:17" x14ac:dyDescent="0.25">
      <c r="A21" s="7"/>
      <c r="B21" s="8" t="s">
        <v>26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  <c r="J21" s="25" t="s">
        <v>26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/>
    </row>
    <row r="22" spans="1:17" x14ac:dyDescent="0.25">
      <c r="A22" s="7"/>
      <c r="B22" s="8" t="s">
        <v>27</v>
      </c>
      <c r="C22" s="9">
        <v>2437364</v>
      </c>
      <c r="D22" s="9">
        <v>92860</v>
      </c>
      <c r="E22" s="9">
        <v>2530224</v>
      </c>
      <c r="F22" s="9">
        <v>105378.11</v>
      </c>
      <c r="G22" s="9">
        <v>105378.11</v>
      </c>
      <c r="H22" s="9">
        <f t="shared" si="0"/>
        <v>2424845.89</v>
      </c>
      <c r="J22" s="25" t="s">
        <v>27</v>
      </c>
      <c r="L22" s="9">
        <v>2437364</v>
      </c>
      <c r="M22" s="9">
        <v>92860</v>
      </c>
      <c r="N22" s="9">
        <v>2530224</v>
      </c>
      <c r="O22" s="9">
        <v>105378.11</v>
      </c>
      <c r="P22" s="9">
        <v>105378.11</v>
      </c>
      <c r="Q22" s="9"/>
    </row>
    <row r="23" spans="1:17" s="33" customFormat="1" x14ac:dyDescent="0.25">
      <c r="A23" s="31" t="s">
        <v>28</v>
      </c>
      <c r="B23" s="32"/>
      <c r="C23" s="21">
        <f>+C24+C25+C26+C27+C28+C29+C30+C31+C32</f>
        <v>227075737</v>
      </c>
      <c r="D23" s="21">
        <f>+D24+D25+D26+D27+D28+D29+D30+D31+D32</f>
        <v>128102.53000000003</v>
      </c>
      <c r="E23" s="21">
        <f t="shared" ref="E23:G23" si="2">+E24+E25+E26+E27+E28+E29+E30+E31+E32</f>
        <v>227203839.52999997</v>
      </c>
      <c r="F23" s="21">
        <f t="shared" si="2"/>
        <v>23340522.850000001</v>
      </c>
      <c r="G23" s="21">
        <f t="shared" si="2"/>
        <v>23156382.43</v>
      </c>
      <c r="H23" s="21">
        <f>E23-F23</f>
        <v>203863316.67999998</v>
      </c>
      <c r="J23" s="34" t="s">
        <v>28</v>
      </c>
      <c r="K23" s="35"/>
      <c r="L23" s="36">
        <v>226711737</v>
      </c>
      <c r="M23" s="36">
        <v>128102.53</v>
      </c>
      <c r="N23" s="36">
        <v>226839839.53</v>
      </c>
      <c r="O23" s="36">
        <v>23256623.84</v>
      </c>
      <c r="P23" s="36">
        <v>23072483.420000002</v>
      </c>
    </row>
    <row r="24" spans="1:17" x14ac:dyDescent="0.25">
      <c r="A24" s="7"/>
      <c r="B24" s="8" t="s">
        <v>29</v>
      </c>
      <c r="C24" s="9">
        <v>39149440</v>
      </c>
      <c r="D24" s="9">
        <v>0</v>
      </c>
      <c r="E24" s="9">
        <v>39149440</v>
      </c>
      <c r="F24" s="9">
        <v>5821533.2199999997</v>
      </c>
      <c r="G24" s="9">
        <v>5813778.04</v>
      </c>
      <c r="H24" s="9">
        <f t="shared" si="0"/>
        <v>33327906.780000001</v>
      </c>
      <c r="J24" s="25" t="s">
        <v>29</v>
      </c>
      <c r="L24" s="9">
        <v>39149440</v>
      </c>
      <c r="M24" s="9">
        <v>0</v>
      </c>
      <c r="N24" s="9">
        <v>39149440</v>
      </c>
      <c r="O24" s="9">
        <v>5821533.2199999997</v>
      </c>
      <c r="P24" s="9">
        <v>5813778.04</v>
      </c>
    </row>
    <row r="25" spans="1:17" x14ac:dyDescent="0.25">
      <c r="A25" s="7"/>
      <c r="B25" s="8" t="s">
        <v>30</v>
      </c>
      <c r="C25" s="9">
        <v>17972129</v>
      </c>
      <c r="D25" s="9">
        <v>0</v>
      </c>
      <c r="E25" s="9">
        <v>17972129</v>
      </c>
      <c r="F25" s="9">
        <v>1802492.79</v>
      </c>
      <c r="G25" s="9">
        <v>1802492.79</v>
      </c>
      <c r="H25" s="9">
        <f t="shared" si="0"/>
        <v>16169636.210000001</v>
      </c>
      <c r="J25" s="25" t="s">
        <v>30</v>
      </c>
      <c r="L25" s="9">
        <v>17972129</v>
      </c>
      <c r="M25" s="9">
        <v>0</v>
      </c>
      <c r="N25" s="9">
        <v>17972129</v>
      </c>
      <c r="O25" s="9">
        <v>1802492.79</v>
      </c>
      <c r="P25" s="9">
        <v>1802492.79</v>
      </c>
    </row>
    <row r="26" spans="1:17" x14ac:dyDescent="0.25">
      <c r="A26" s="7"/>
      <c r="B26" s="8" t="s">
        <v>31</v>
      </c>
      <c r="C26" s="9">
        <v>47327088</v>
      </c>
      <c r="D26" s="9">
        <v>319400</v>
      </c>
      <c r="E26" s="9">
        <v>47646488</v>
      </c>
      <c r="F26" s="9">
        <v>5609542.5300000003</v>
      </c>
      <c r="G26" s="9">
        <v>5609542.5300000003</v>
      </c>
      <c r="H26" s="9">
        <f t="shared" si="0"/>
        <v>42036945.469999999</v>
      </c>
      <c r="J26" s="25" t="s">
        <v>31</v>
      </c>
      <c r="L26" s="9">
        <v>47327088</v>
      </c>
      <c r="M26" s="9">
        <v>319400</v>
      </c>
      <c r="N26" s="9">
        <v>47646488</v>
      </c>
      <c r="O26" s="9">
        <v>5609542.5300000003</v>
      </c>
      <c r="P26" s="9">
        <v>5609542.5300000003</v>
      </c>
    </row>
    <row r="27" spans="1:17" s="33" customFormat="1" x14ac:dyDescent="0.25">
      <c r="A27" s="37"/>
      <c r="B27" s="38" t="s">
        <v>32</v>
      </c>
      <c r="C27" s="39">
        <f>319000+L27</f>
        <v>4709000</v>
      </c>
      <c r="D27" s="39">
        <v>0</v>
      </c>
      <c r="E27" s="39">
        <f>319000+N27</f>
        <v>4709000</v>
      </c>
      <c r="F27" s="39">
        <f>75899.01+O27</f>
        <v>189124.32</v>
      </c>
      <c r="G27" s="39">
        <f>75899.01+P27</f>
        <v>189124.32</v>
      </c>
      <c r="H27" s="39">
        <f>E27-F27</f>
        <v>4519875.68</v>
      </c>
      <c r="J27" s="40" t="s">
        <v>32</v>
      </c>
      <c r="L27" s="41">
        <v>4390000</v>
      </c>
      <c r="M27" s="41" t="s">
        <v>86</v>
      </c>
      <c r="N27" s="41">
        <v>4390000</v>
      </c>
      <c r="O27" s="41">
        <v>113225.31</v>
      </c>
      <c r="P27" s="41">
        <v>113225.31</v>
      </c>
    </row>
    <row r="28" spans="1:17" x14ac:dyDescent="0.25">
      <c r="A28" s="7"/>
      <c r="B28" s="8" t="s">
        <v>33</v>
      </c>
      <c r="C28" s="9">
        <v>68173591</v>
      </c>
      <c r="D28" s="9">
        <v>-55977.67</v>
      </c>
      <c r="E28" s="9">
        <v>68117613.329999998</v>
      </c>
      <c r="F28" s="9">
        <v>2844006.9</v>
      </c>
      <c r="G28" s="9">
        <v>2667621.66</v>
      </c>
      <c r="H28" s="9">
        <f t="shared" ref="H28:H31" si="3">E28-F28</f>
        <v>65273606.43</v>
      </c>
      <c r="J28" s="25" t="s">
        <v>33</v>
      </c>
      <c r="L28" s="9">
        <v>68173591</v>
      </c>
      <c r="M28" s="9">
        <v>-55977.67</v>
      </c>
      <c r="N28" s="9">
        <v>68117613.329999998</v>
      </c>
      <c r="O28" s="9">
        <v>2844006.9</v>
      </c>
      <c r="P28" s="9">
        <v>2667621.66</v>
      </c>
    </row>
    <row r="29" spans="1:17" x14ac:dyDescent="0.25">
      <c r="A29" s="7"/>
      <c r="B29" s="8" t="s">
        <v>34</v>
      </c>
      <c r="C29" s="9">
        <v>11360900</v>
      </c>
      <c r="D29" s="9">
        <v>0</v>
      </c>
      <c r="E29" s="9">
        <v>11360900</v>
      </c>
      <c r="F29" s="9">
        <v>54509.77</v>
      </c>
      <c r="G29" s="9">
        <v>54509.77</v>
      </c>
      <c r="H29" s="9">
        <f t="shared" si="3"/>
        <v>11306390.23</v>
      </c>
      <c r="J29" s="25" t="s">
        <v>34</v>
      </c>
      <c r="L29" s="9">
        <v>11360900</v>
      </c>
      <c r="M29" s="9">
        <v>0</v>
      </c>
      <c r="N29" s="9">
        <v>11360900</v>
      </c>
      <c r="O29" s="9">
        <v>54509.77</v>
      </c>
      <c r="P29" s="9">
        <v>54509.77</v>
      </c>
    </row>
    <row r="30" spans="1:17" x14ac:dyDescent="0.25">
      <c r="A30" s="7"/>
      <c r="B30" s="8" t="s">
        <v>35</v>
      </c>
      <c r="C30" s="9">
        <v>4909330</v>
      </c>
      <c r="D30" s="9">
        <v>0</v>
      </c>
      <c r="E30" s="9">
        <v>4909330</v>
      </c>
      <c r="F30" s="9">
        <v>267945.8</v>
      </c>
      <c r="G30" s="9">
        <v>267945.8</v>
      </c>
      <c r="H30" s="9">
        <f t="shared" si="3"/>
        <v>4641384.2</v>
      </c>
      <c r="J30" s="25" t="s">
        <v>35</v>
      </c>
      <c r="L30" s="9">
        <v>4909330</v>
      </c>
      <c r="M30" s="9">
        <v>0</v>
      </c>
      <c r="N30" s="9">
        <v>4909330</v>
      </c>
      <c r="O30" s="9">
        <v>267945.8</v>
      </c>
      <c r="P30" s="9">
        <v>267945.8</v>
      </c>
    </row>
    <row r="31" spans="1:17" x14ac:dyDescent="0.25">
      <c r="A31" s="7"/>
      <c r="B31" s="8" t="s">
        <v>36</v>
      </c>
      <c r="C31" s="9">
        <v>6688000</v>
      </c>
      <c r="D31" s="9">
        <v>0</v>
      </c>
      <c r="E31" s="9">
        <v>6688000</v>
      </c>
      <c r="F31" s="9">
        <v>1184156.7</v>
      </c>
      <c r="G31" s="9">
        <v>1184156.7</v>
      </c>
      <c r="H31" s="9">
        <f t="shared" si="3"/>
        <v>5503843.2999999998</v>
      </c>
      <c r="J31" s="25" t="s">
        <v>36</v>
      </c>
      <c r="L31" s="9">
        <v>6688000</v>
      </c>
      <c r="M31" s="9">
        <v>0</v>
      </c>
      <c r="N31" s="9">
        <v>6688000</v>
      </c>
      <c r="O31" s="9">
        <v>1184156.7</v>
      </c>
      <c r="P31" s="9">
        <v>1184156.7</v>
      </c>
    </row>
    <row r="32" spans="1:17" s="33" customFormat="1" x14ac:dyDescent="0.25">
      <c r="A32" s="37"/>
      <c r="B32" s="38" t="s">
        <v>37</v>
      </c>
      <c r="C32" s="39">
        <f>45000+L32</f>
        <v>26786259</v>
      </c>
      <c r="D32" s="39">
        <f>M32</f>
        <v>-135319.79999999999</v>
      </c>
      <c r="E32" s="39">
        <f>45000+N32</f>
        <v>26650939.199999999</v>
      </c>
      <c r="F32" s="39">
        <f>8000+O32</f>
        <v>5567210.8200000003</v>
      </c>
      <c r="G32" s="39">
        <f>8000+P32</f>
        <v>5567210.8200000003</v>
      </c>
      <c r="H32" s="39">
        <f>E32-F32</f>
        <v>21083728.379999999</v>
      </c>
      <c r="J32" s="40" t="s">
        <v>37</v>
      </c>
      <c r="L32" s="41">
        <v>26741259</v>
      </c>
      <c r="M32" s="41">
        <v>-135319.79999999999</v>
      </c>
      <c r="N32" s="41">
        <v>26605939.199999999</v>
      </c>
      <c r="O32" s="41">
        <v>5559210.8200000003</v>
      </c>
      <c r="P32" s="41">
        <v>5559210.8200000003</v>
      </c>
    </row>
    <row r="33" spans="1:16" x14ac:dyDescent="0.25">
      <c r="A33" s="4" t="s">
        <v>38</v>
      </c>
      <c r="B33" s="5"/>
      <c r="C33" s="10">
        <f>+C34+C35+C36+C37+C38+C39+C40+C41+C42</f>
        <v>7336156</v>
      </c>
      <c r="D33" s="10">
        <f>+D34+D35+D36+D37+D38+D39+D40+D41+D42</f>
        <v>0</v>
      </c>
      <c r="E33" s="10">
        <f>+E34+E35+E36+E37+E38+E39+E40+E41+E42</f>
        <v>7336156</v>
      </c>
      <c r="F33" s="10">
        <f>+F34+F35+F36+F37+F38+F39+F40+F41+F42</f>
        <v>1273328.5</v>
      </c>
      <c r="G33" s="10">
        <f>+G34+G35+G36+G37+G38+G39+G40+G41+G42</f>
        <v>1273328.5</v>
      </c>
      <c r="H33" s="21">
        <f>E33-F33</f>
        <v>6062827.5</v>
      </c>
      <c r="J33" s="26" t="s">
        <v>38</v>
      </c>
      <c r="K33" s="27"/>
      <c r="L33" s="28">
        <v>7336156</v>
      </c>
      <c r="M33" s="9">
        <v>0</v>
      </c>
      <c r="N33" s="28">
        <v>7336156</v>
      </c>
      <c r="O33" s="28">
        <v>1273328.5</v>
      </c>
      <c r="P33" s="28">
        <v>1273328.5</v>
      </c>
    </row>
    <row r="34" spans="1:16" x14ac:dyDescent="0.25">
      <c r="A34" s="7"/>
      <c r="B34" s="8" t="s">
        <v>39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ref="H34:H76" si="4">E34-F34</f>
        <v>0</v>
      </c>
      <c r="J34" s="29" t="s">
        <v>39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x14ac:dyDescent="0.25">
      <c r="A35" s="7"/>
      <c r="B35" s="8" t="s">
        <v>40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4"/>
        <v>0</v>
      </c>
      <c r="J35" s="25" t="s">
        <v>40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</row>
    <row r="36" spans="1:16" x14ac:dyDescent="0.25">
      <c r="A36" s="7"/>
      <c r="B36" s="8" t="s">
        <v>41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4"/>
        <v>0</v>
      </c>
      <c r="J36" s="25" t="s">
        <v>41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x14ac:dyDescent="0.25">
      <c r="A37" s="7"/>
      <c r="B37" s="8" t="s">
        <v>42</v>
      </c>
      <c r="C37" s="9">
        <v>300000</v>
      </c>
      <c r="D37" s="9">
        <v>0</v>
      </c>
      <c r="E37" s="9">
        <v>300000</v>
      </c>
      <c r="F37" s="9">
        <v>0</v>
      </c>
      <c r="G37" s="9">
        <v>0</v>
      </c>
      <c r="H37" s="9">
        <f t="shared" si="4"/>
        <v>300000</v>
      </c>
      <c r="J37" s="25" t="s">
        <v>42</v>
      </c>
      <c r="L37" s="9">
        <v>300000</v>
      </c>
      <c r="M37" s="9">
        <v>0</v>
      </c>
      <c r="N37" s="9">
        <v>300000</v>
      </c>
      <c r="O37" s="9" t="s">
        <v>86</v>
      </c>
      <c r="P37" s="9" t="s">
        <v>86</v>
      </c>
    </row>
    <row r="38" spans="1:16" x14ac:dyDescent="0.25">
      <c r="A38" s="7"/>
      <c r="B38" s="8" t="s">
        <v>43</v>
      </c>
      <c r="C38" s="9">
        <v>7036156</v>
      </c>
      <c r="D38" s="9">
        <v>0</v>
      </c>
      <c r="E38" s="9">
        <v>7036156</v>
      </c>
      <c r="F38" s="9">
        <v>1273328.5</v>
      </c>
      <c r="G38" s="9">
        <v>1273328.5</v>
      </c>
      <c r="H38" s="9">
        <f t="shared" si="4"/>
        <v>5762827.5</v>
      </c>
      <c r="J38" s="25" t="s">
        <v>43</v>
      </c>
      <c r="L38" s="9">
        <v>7036156</v>
      </c>
      <c r="M38" s="9">
        <v>0</v>
      </c>
      <c r="N38" s="9">
        <v>7036156</v>
      </c>
      <c r="O38" s="9">
        <v>1273328.5</v>
      </c>
      <c r="P38" s="9">
        <v>1273328.5</v>
      </c>
    </row>
    <row r="39" spans="1:16" x14ac:dyDescent="0.25">
      <c r="A39" s="7"/>
      <c r="B39" s="8" t="s">
        <v>44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4"/>
        <v>0</v>
      </c>
      <c r="J39" s="25" t="s">
        <v>44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1:16" x14ac:dyDescent="0.25">
      <c r="A40" s="7"/>
      <c r="B40" s="8" t="s">
        <v>45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4"/>
        <v>0</v>
      </c>
      <c r="J40" s="25" t="s">
        <v>45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1:16" x14ac:dyDescent="0.25">
      <c r="A41" s="7"/>
      <c r="B41" s="8" t="s">
        <v>46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4"/>
        <v>0</v>
      </c>
      <c r="J41" s="25" t="s">
        <v>46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x14ac:dyDescent="0.25">
      <c r="A42" s="7"/>
      <c r="B42" s="8" t="s">
        <v>47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4"/>
        <v>0</v>
      </c>
      <c r="J42" s="25" t="s">
        <v>47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1:16" x14ac:dyDescent="0.25">
      <c r="A43" s="4" t="s">
        <v>48</v>
      </c>
      <c r="B43" s="5"/>
      <c r="C43" s="10">
        <f>+C44+C45+C46+C47+C48+C49+C50+C51+C52</f>
        <v>11237462</v>
      </c>
      <c r="D43" s="10">
        <f t="shared" ref="D43:G43" si="5">+D44+D45+D46+D47+D48+D49+D50+D51+D52</f>
        <v>53017138.739999995</v>
      </c>
      <c r="E43" s="10">
        <f t="shared" si="5"/>
        <v>64254600.739999995</v>
      </c>
      <c r="F43" s="10">
        <f t="shared" si="5"/>
        <v>1173140.1400000001</v>
      </c>
      <c r="G43" s="10">
        <f t="shared" si="5"/>
        <v>1173140.1400000001</v>
      </c>
      <c r="H43" s="21">
        <f>E43-F43</f>
        <v>63081460.599999994</v>
      </c>
      <c r="J43" s="26" t="s">
        <v>48</v>
      </c>
      <c r="K43" s="27"/>
      <c r="L43" s="28">
        <v>11237462</v>
      </c>
      <c r="M43" s="28">
        <v>53017138.740000002</v>
      </c>
      <c r="N43" s="28">
        <v>64254600.740000002</v>
      </c>
      <c r="O43" s="28">
        <v>1173140.1399999999</v>
      </c>
      <c r="P43" s="28">
        <v>1173140.1399999999</v>
      </c>
    </row>
    <row r="44" spans="1:16" x14ac:dyDescent="0.25">
      <c r="A44" s="7"/>
      <c r="B44" s="8" t="s">
        <v>49</v>
      </c>
      <c r="C44" s="9">
        <v>9569362</v>
      </c>
      <c r="D44" s="9">
        <v>45275546.439999998</v>
      </c>
      <c r="E44" s="9">
        <v>54844908.439999998</v>
      </c>
      <c r="F44" s="9">
        <v>1062597.81</v>
      </c>
      <c r="G44" s="9">
        <v>1062597.81</v>
      </c>
      <c r="H44" s="9">
        <f t="shared" si="4"/>
        <v>53782310.629999995</v>
      </c>
      <c r="J44" s="29" t="s">
        <v>49</v>
      </c>
      <c r="L44" s="9">
        <v>9569362</v>
      </c>
      <c r="M44" s="9">
        <v>45275546.439999998</v>
      </c>
      <c r="N44" s="9">
        <v>54844908.439999998</v>
      </c>
      <c r="O44" s="9">
        <v>1062597.81</v>
      </c>
      <c r="P44" s="9">
        <v>1062597.81</v>
      </c>
    </row>
    <row r="45" spans="1:16" x14ac:dyDescent="0.25">
      <c r="A45" s="7"/>
      <c r="B45" s="8" t="s">
        <v>50</v>
      </c>
      <c r="C45" s="9">
        <v>100000</v>
      </c>
      <c r="D45" s="9">
        <v>279697.8</v>
      </c>
      <c r="E45" s="9">
        <v>379697.8</v>
      </c>
      <c r="F45" s="9">
        <v>68008.479999999996</v>
      </c>
      <c r="G45" s="9">
        <v>68008.479999999996</v>
      </c>
      <c r="H45" s="9">
        <f t="shared" si="4"/>
        <v>311689.32</v>
      </c>
      <c r="J45" s="25" t="s">
        <v>50</v>
      </c>
      <c r="L45" s="9">
        <v>100000</v>
      </c>
      <c r="M45" s="9">
        <v>279697.8</v>
      </c>
      <c r="N45" s="9">
        <v>379697.8</v>
      </c>
      <c r="O45" s="9">
        <v>68008.479999999996</v>
      </c>
      <c r="P45" s="9">
        <v>68008.479999999996</v>
      </c>
    </row>
    <row r="46" spans="1:16" x14ac:dyDescent="0.25">
      <c r="A46" s="7"/>
      <c r="B46" s="8" t="s">
        <v>51</v>
      </c>
      <c r="C46" s="9">
        <v>50000</v>
      </c>
      <c r="D46" s="9">
        <v>0</v>
      </c>
      <c r="E46" s="9">
        <v>50000</v>
      </c>
      <c r="F46" s="9">
        <v>0</v>
      </c>
      <c r="G46" s="9">
        <v>0</v>
      </c>
      <c r="H46" s="9">
        <f t="shared" si="4"/>
        <v>50000</v>
      </c>
      <c r="J46" s="25" t="s">
        <v>51</v>
      </c>
      <c r="L46" s="9">
        <v>50000</v>
      </c>
      <c r="M46" s="9">
        <v>0</v>
      </c>
      <c r="N46" s="9">
        <v>50000</v>
      </c>
      <c r="O46" s="9">
        <v>0</v>
      </c>
      <c r="P46" s="9">
        <v>0</v>
      </c>
    </row>
    <row r="47" spans="1:16" x14ac:dyDescent="0.25">
      <c r="A47" s="7"/>
      <c r="B47" s="8" t="s">
        <v>52</v>
      </c>
      <c r="C47" s="9">
        <v>0</v>
      </c>
      <c r="D47" s="9">
        <v>967702.5</v>
      </c>
      <c r="E47" s="9">
        <v>967702.5</v>
      </c>
      <c r="F47" s="9">
        <v>0</v>
      </c>
      <c r="G47" s="9">
        <v>0</v>
      </c>
      <c r="H47" s="9">
        <f t="shared" si="4"/>
        <v>967702.5</v>
      </c>
      <c r="J47" s="25" t="s">
        <v>52</v>
      </c>
      <c r="L47" s="9">
        <v>0</v>
      </c>
      <c r="M47" s="9">
        <v>967702.5</v>
      </c>
      <c r="N47" s="9">
        <v>967702.5</v>
      </c>
      <c r="O47" s="9">
        <v>0</v>
      </c>
      <c r="P47" s="9">
        <v>0</v>
      </c>
    </row>
    <row r="48" spans="1:16" x14ac:dyDescent="0.25">
      <c r="A48" s="7"/>
      <c r="B48" s="8" t="s">
        <v>53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f t="shared" si="4"/>
        <v>0</v>
      </c>
      <c r="J48" s="25" t="s">
        <v>53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1:16" x14ac:dyDescent="0.25">
      <c r="A49" s="7"/>
      <c r="B49" s="8" t="s">
        <v>54</v>
      </c>
      <c r="C49" s="9">
        <v>376500</v>
      </c>
      <c r="D49" s="9">
        <v>0</v>
      </c>
      <c r="E49" s="9">
        <v>376500</v>
      </c>
      <c r="F49" s="9">
        <v>4158</v>
      </c>
      <c r="G49" s="9">
        <v>4158</v>
      </c>
      <c r="H49" s="9">
        <f t="shared" si="4"/>
        <v>372342</v>
      </c>
      <c r="J49" s="25" t="s">
        <v>54</v>
      </c>
      <c r="L49" s="9">
        <v>376500</v>
      </c>
      <c r="M49" s="9">
        <v>0</v>
      </c>
      <c r="N49" s="9">
        <v>376500</v>
      </c>
      <c r="O49" s="9">
        <v>4158</v>
      </c>
      <c r="P49" s="9">
        <v>4158</v>
      </c>
    </row>
    <row r="50" spans="1:16" x14ac:dyDescent="0.25">
      <c r="A50" s="7"/>
      <c r="B50" s="8" t="s">
        <v>55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f t="shared" si="4"/>
        <v>0</v>
      </c>
      <c r="J50" s="25" t="s">
        <v>55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</row>
    <row r="51" spans="1:16" x14ac:dyDescent="0.25">
      <c r="A51" s="7"/>
      <c r="B51" s="8" t="s">
        <v>56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f t="shared" si="4"/>
        <v>0</v>
      </c>
      <c r="J51" s="25" t="s">
        <v>56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</row>
    <row r="52" spans="1:16" x14ac:dyDescent="0.25">
      <c r="A52" s="7"/>
      <c r="B52" s="8" t="s">
        <v>57</v>
      </c>
      <c r="C52" s="9">
        <v>1141600</v>
      </c>
      <c r="D52" s="9">
        <v>6494192</v>
      </c>
      <c r="E52" s="9">
        <v>7635792</v>
      </c>
      <c r="F52" s="9">
        <v>38375.85</v>
      </c>
      <c r="G52" s="9">
        <v>38375.85</v>
      </c>
      <c r="H52" s="9">
        <f t="shared" si="4"/>
        <v>7597416.1500000004</v>
      </c>
      <c r="J52" s="25" t="s">
        <v>57</v>
      </c>
      <c r="L52" s="9">
        <v>1141600</v>
      </c>
      <c r="M52" s="9">
        <v>6494192</v>
      </c>
      <c r="N52" s="9">
        <v>7635792</v>
      </c>
      <c r="O52" s="9">
        <v>38375.85</v>
      </c>
      <c r="P52" s="9">
        <v>38375.85</v>
      </c>
    </row>
    <row r="53" spans="1:16" x14ac:dyDescent="0.25">
      <c r="A53" s="4" t="s">
        <v>58</v>
      </c>
      <c r="B53" s="5"/>
      <c r="C53" s="10">
        <f>+C54+C55+C56</f>
        <v>3500000</v>
      </c>
      <c r="D53" s="10">
        <f t="shared" ref="D53:G53" si="6">+D54+D55+D56</f>
        <v>249212011.19</v>
      </c>
      <c r="E53" s="10">
        <f t="shared" si="6"/>
        <v>252712011.19</v>
      </c>
      <c r="F53" s="10">
        <f t="shared" si="6"/>
        <v>9620324.6699999999</v>
      </c>
      <c r="G53" s="10">
        <f t="shared" si="6"/>
        <v>9620324.6699999999</v>
      </c>
      <c r="H53" s="21">
        <f>E53-F53</f>
        <v>243091686.52000001</v>
      </c>
      <c r="J53" s="26" t="s">
        <v>58</v>
      </c>
      <c r="K53" s="27"/>
      <c r="L53" s="28">
        <v>3500000</v>
      </c>
      <c r="M53" s="28">
        <v>249212011.19</v>
      </c>
      <c r="N53" s="28">
        <v>252712011.19</v>
      </c>
      <c r="O53" s="28">
        <v>9620324.6699999999</v>
      </c>
      <c r="P53" s="28">
        <v>9620324.6699999999</v>
      </c>
    </row>
    <row r="54" spans="1:16" x14ac:dyDescent="0.25">
      <c r="A54" s="7"/>
      <c r="B54" s="8" t="s">
        <v>59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f t="shared" si="4"/>
        <v>0</v>
      </c>
      <c r="J54" s="29" t="s">
        <v>59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1:16" x14ac:dyDescent="0.25">
      <c r="A55" s="7"/>
      <c r="B55" s="8" t="s">
        <v>60</v>
      </c>
      <c r="C55" s="9">
        <v>3500000</v>
      </c>
      <c r="D55" s="9">
        <v>249212011.19</v>
      </c>
      <c r="E55" s="9">
        <v>252712011.19</v>
      </c>
      <c r="F55" s="9">
        <v>9620324.6699999999</v>
      </c>
      <c r="G55" s="9">
        <v>9620324.6699999999</v>
      </c>
      <c r="H55" s="9">
        <f t="shared" si="4"/>
        <v>243091686.52000001</v>
      </c>
      <c r="J55" s="25" t="s">
        <v>60</v>
      </c>
      <c r="L55" s="9">
        <v>3500000</v>
      </c>
      <c r="M55" s="9">
        <v>249212011.19</v>
      </c>
      <c r="N55" s="9">
        <v>252712011.19</v>
      </c>
      <c r="O55" s="9">
        <v>9620324.6699999999</v>
      </c>
      <c r="P55" s="9">
        <v>9620324.6699999999</v>
      </c>
    </row>
    <row r="56" spans="1:16" x14ac:dyDescent="0.25">
      <c r="A56" s="7"/>
      <c r="B56" s="8" t="s">
        <v>61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f t="shared" si="4"/>
        <v>0</v>
      </c>
      <c r="J56" s="25" t="s">
        <v>61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</row>
    <row r="57" spans="1:16" s="33" customFormat="1" x14ac:dyDescent="0.25">
      <c r="A57" s="31" t="s">
        <v>62</v>
      </c>
      <c r="B57" s="32"/>
      <c r="C57" s="21">
        <f>+C58+C59+C60+C61+C62+C63+C64</f>
        <v>42436000</v>
      </c>
      <c r="D57" s="21">
        <f t="shared" ref="D57:E57" si="7">+D58+D59+D60+D61+D62+D63+D64</f>
        <v>15062500.550000001</v>
      </c>
      <c r="E57" s="21">
        <f t="shared" si="7"/>
        <v>57498500.550000004</v>
      </c>
      <c r="F57" s="21">
        <v>0</v>
      </c>
      <c r="G57" s="21">
        <v>0</v>
      </c>
      <c r="H57" s="21">
        <f>E57-F57</f>
        <v>57498500.550000004</v>
      </c>
      <c r="J57" s="34" t="s">
        <v>62</v>
      </c>
      <c r="K57" s="35"/>
      <c r="L57" s="36">
        <v>31840000</v>
      </c>
      <c r="M57" s="36">
        <v>8999304.6699999999</v>
      </c>
      <c r="N57" s="36">
        <v>40839304.670000002</v>
      </c>
      <c r="O57" s="36">
        <v>0</v>
      </c>
      <c r="P57" s="36">
        <v>0</v>
      </c>
    </row>
    <row r="58" spans="1:16" x14ac:dyDescent="0.25">
      <c r="A58" s="7"/>
      <c r="B58" s="8" t="s">
        <v>63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f t="shared" si="4"/>
        <v>0</v>
      </c>
      <c r="J58" s="25" t="s">
        <v>63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1:16" x14ac:dyDescent="0.25">
      <c r="A59" s="7"/>
      <c r="B59" s="8" t="s">
        <v>64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f t="shared" si="4"/>
        <v>0</v>
      </c>
      <c r="J59" s="25" t="s">
        <v>64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1:16" x14ac:dyDescent="0.25">
      <c r="A60" s="7"/>
      <c r="B60" s="8" t="s">
        <v>65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f t="shared" si="4"/>
        <v>0</v>
      </c>
      <c r="J60" s="25" t="s">
        <v>65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</row>
    <row r="61" spans="1:16" x14ac:dyDescent="0.25">
      <c r="A61" s="7"/>
      <c r="B61" s="8" t="s">
        <v>66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f t="shared" si="4"/>
        <v>0</v>
      </c>
      <c r="J61" s="25" t="s">
        <v>66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1:16" x14ac:dyDescent="0.25">
      <c r="A62" s="7"/>
      <c r="B62" s="8" t="s">
        <v>67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f t="shared" si="4"/>
        <v>0</v>
      </c>
      <c r="J62" s="25" t="s">
        <v>67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1:16" x14ac:dyDescent="0.25">
      <c r="A63" s="7"/>
      <c r="B63" s="8" t="s">
        <v>68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f t="shared" si="4"/>
        <v>0</v>
      </c>
      <c r="J63" s="25" t="s">
        <v>68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1:16" s="33" customFormat="1" x14ac:dyDescent="0.25">
      <c r="A64" s="37"/>
      <c r="B64" s="38" t="s">
        <v>69</v>
      </c>
      <c r="C64" s="39">
        <f>10596000+L64</f>
        <v>42436000</v>
      </c>
      <c r="D64" s="39">
        <f>6063195.88+M64</f>
        <v>15062500.550000001</v>
      </c>
      <c r="E64" s="39">
        <f>16659195.88+N64</f>
        <v>57498500.550000004</v>
      </c>
      <c r="F64" s="39">
        <v>0</v>
      </c>
      <c r="G64" s="39">
        <v>0</v>
      </c>
      <c r="H64" s="39">
        <f>E64-F64</f>
        <v>57498500.550000004</v>
      </c>
      <c r="J64" s="42" t="s">
        <v>69</v>
      </c>
      <c r="L64" s="41">
        <v>31840000</v>
      </c>
      <c r="M64" s="41">
        <v>8999304.6699999999</v>
      </c>
      <c r="N64" s="41">
        <v>40839304.670000002</v>
      </c>
      <c r="O64" s="41">
        <v>0</v>
      </c>
      <c r="P64" s="41">
        <v>0</v>
      </c>
    </row>
    <row r="65" spans="1:16" x14ac:dyDescent="0.25">
      <c r="A65" s="4" t="s">
        <v>70</v>
      </c>
      <c r="B65" s="5"/>
      <c r="C65" s="10">
        <f>+C66+C67+C68+C69+C70+C71+C72</f>
        <v>0</v>
      </c>
      <c r="D65" s="10">
        <f t="shared" ref="D65:G65" si="8">+D66+D67+D68+D69+D70+D71+D72</f>
        <v>0</v>
      </c>
      <c r="E65" s="10">
        <f t="shared" si="8"/>
        <v>0</v>
      </c>
      <c r="F65" s="10">
        <f t="shared" si="8"/>
        <v>0</v>
      </c>
      <c r="G65" s="10">
        <f t="shared" si="8"/>
        <v>0</v>
      </c>
      <c r="H65" s="21">
        <f>E65-F65</f>
        <v>0</v>
      </c>
      <c r="J65" s="26" t="s">
        <v>70</v>
      </c>
      <c r="K65" s="27"/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1:16" x14ac:dyDescent="0.25">
      <c r="A66" s="7"/>
      <c r="B66" s="8" t="s">
        <v>71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f t="shared" si="4"/>
        <v>0</v>
      </c>
      <c r="J66" s="25" t="s">
        <v>71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1:16" x14ac:dyDescent="0.25">
      <c r="A67" s="7"/>
      <c r="B67" s="8" t="s">
        <v>72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f t="shared" si="4"/>
        <v>0</v>
      </c>
      <c r="J67" s="25" t="s">
        <v>72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1:16" x14ac:dyDescent="0.25">
      <c r="A68" s="7"/>
      <c r="B68" s="8" t="s">
        <v>73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f t="shared" si="4"/>
        <v>0</v>
      </c>
      <c r="J68" s="25" t="s">
        <v>73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1:16" x14ac:dyDescent="0.25">
      <c r="A69" s="4" t="s">
        <v>74</v>
      </c>
      <c r="B69" s="5"/>
      <c r="C69" s="10">
        <f>+C70+C71+C72+C73+C74+C75+C76</f>
        <v>0</v>
      </c>
      <c r="D69" s="10">
        <f t="shared" ref="D69:G69" si="9">+D70+D71+D72+D73+D74+D75+D76</f>
        <v>0</v>
      </c>
      <c r="E69" s="10">
        <f t="shared" si="9"/>
        <v>0</v>
      </c>
      <c r="F69" s="10">
        <f t="shared" si="9"/>
        <v>0</v>
      </c>
      <c r="G69" s="10">
        <f t="shared" si="9"/>
        <v>0</v>
      </c>
      <c r="H69" s="21">
        <f>E69-F69</f>
        <v>0</v>
      </c>
      <c r="J69" s="26" t="s">
        <v>74</v>
      </c>
      <c r="K69" s="27"/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1:16" x14ac:dyDescent="0.25">
      <c r="A70" s="7"/>
      <c r="B70" s="8" t="s">
        <v>75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f t="shared" si="4"/>
        <v>0</v>
      </c>
      <c r="J70" s="25" t="s">
        <v>75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1:16" x14ac:dyDescent="0.25">
      <c r="A71" s="7"/>
      <c r="B71" s="8" t="s">
        <v>76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f t="shared" si="4"/>
        <v>0</v>
      </c>
      <c r="J71" s="25" t="s">
        <v>76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</row>
    <row r="72" spans="1:16" x14ac:dyDescent="0.25">
      <c r="A72" s="7"/>
      <c r="B72" s="8" t="s">
        <v>77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f t="shared" si="4"/>
        <v>0</v>
      </c>
      <c r="J72" s="25" t="s">
        <v>77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</row>
    <row r="73" spans="1:16" x14ac:dyDescent="0.25">
      <c r="A73" s="7"/>
      <c r="B73" s="8" t="s">
        <v>78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f t="shared" si="4"/>
        <v>0</v>
      </c>
      <c r="J73" s="25" t="s">
        <v>78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1:16" x14ac:dyDescent="0.25">
      <c r="A74" s="7"/>
      <c r="B74" s="8" t="s">
        <v>79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f t="shared" si="4"/>
        <v>0</v>
      </c>
      <c r="J74" s="29" t="s">
        <v>79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1:16" x14ac:dyDescent="0.25">
      <c r="A75" s="7"/>
      <c r="B75" s="8" t="s">
        <v>80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f t="shared" si="4"/>
        <v>0</v>
      </c>
      <c r="J75" s="25" t="s">
        <v>80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1:16" x14ac:dyDescent="0.25">
      <c r="A76" s="11"/>
      <c r="B76" s="12" t="s">
        <v>81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f t="shared" si="4"/>
        <v>0</v>
      </c>
      <c r="J76" s="30" t="s">
        <v>81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</row>
    <row r="77" spans="1:16" x14ac:dyDescent="0.25">
      <c r="A77" s="14"/>
      <c r="B77" s="15" t="s">
        <v>82</v>
      </c>
      <c r="C77" s="16">
        <f>C5+C13+C23+C33+C43+C53+C57+C65+C69</f>
        <v>1799040417</v>
      </c>
      <c r="D77" s="16">
        <f t="shared" ref="D77:H77" si="10">D5+D13+D23+D33+D43+D53+D57+D65+D69</f>
        <v>318859985.94</v>
      </c>
      <c r="E77" s="16">
        <f t="shared" si="10"/>
        <v>2117900402.9399998</v>
      </c>
      <c r="F77" s="16">
        <f t="shared" si="10"/>
        <v>325516227.24000001</v>
      </c>
      <c r="G77" s="16">
        <f t="shared" si="10"/>
        <v>323304965.92000002</v>
      </c>
      <c r="H77" s="16">
        <f t="shared" si="10"/>
        <v>1792384175.6999998</v>
      </c>
    </row>
    <row r="78" spans="1:16" x14ac:dyDescent="0.25">
      <c r="A78" s="17" t="s">
        <v>83</v>
      </c>
      <c r="B78" s="18"/>
      <c r="C78" s="18"/>
      <c r="D78" s="18"/>
      <c r="E78" s="18"/>
      <c r="F78" s="18"/>
      <c r="G78" s="18"/>
      <c r="H78" s="18"/>
    </row>
    <row r="79" spans="1:16" x14ac:dyDescent="0.25">
      <c r="A79" s="18" t="s">
        <v>84</v>
      </c>
      <c r="B79" s="18"/>
      <c r="C79" s="18"/>
      <c r="D79" s="18"/>
      <c r="E79" s="18"/>
      <c r="F79" s="18"/>
      <c r="G79" s="18"/>
      <c r="H79" s="18"/>
    </row>
    <row r="80" spans="1:16" ht="5.25" customHeight="1" x14ac:dyDescent="0.25">
      <c r="A80" s="18"/>
      <c r="B80" s="18"/>
      <c r="C80" s="18"/>
      <c r="D80" s="18"/>
      <c r="E80" s="18"/>
      <c r="F80" s="18"/>
      <c r="G80" s="18"/>
      <c r="H80" s="18"/>
    </row>
    <row r="81" spans="1:8" x14ac:dyDescent="0.25">
      <c r="A81" s="18"/>
      <c r="B81" s="18"/>
      <c r="C81" s="18"/>
      <c r="D81" s="18"/>
      <c r="E81" s="18"/>
      <c r="F81" s="18"/>
      <c r="G81" s="18"/>
      <c r="H81" s="18"/>
    </row>
    <row r="82" spans="1:8" x14ac:dyDescent="0.25">
      <c r="A82" s="18"/>
      <c r="B82" s="18"/>
      <c r="C82" s="18"/>
      <c r="D82" s="18"/>
      <c r="E82" s="18"/>
      <c r="F82" s="18"/>
      <c r="G82" s="18"/>
      <c r="H82" s="18"/>
    </row>
    <row r="83" spans="1:8" x14ac:dyDescent="0.25">
      <c r="A83" s="18"/>
      <c r="B83" s="18"/>
      <c r="C83" s="18"/>
      <c r="D83" s="18"/>
      <c r="E83" s="18"/>
      <c r="F83" s="18"/>
      <c r="G83" s="18"/>
      <c r="H83" s="18"/>
    </row>
    <row r="84" spans="1:8" x14ac:dyDescent="0.25">
      <c r="A84" s="18"/>
      <c r="B84" s="18"/>
      <c r="C84" s="18"/>
      <c r="D84" s="18"/>
      <c r="E84" s="18"/>
      <c r="F84" s="19"/>
      <c r="G84" s="18"/>
      <c r="H84" s="18"/>
    </row>
    <row r="85" spans="1:8" x14ac:dyDescent="0.25">
      <c r="A85" s="18"/>
      <c r="B85" s="18"/>
      <c r="C85" s="18"/>
      <c r="D85" s="18"/>
      <c r="E85" s="18"/>
      <c r="F85" s="20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</sheetData>
  <sheetProtection password="C6B1" sheet="1" objects="1" scenarios="1"/>
  <protectedRanges>
    <protectedRange sqref="C3:G3" name="Rango1_2"/>
  </protectedRanges>
  <mergeCells count="4">
    <mergeCell ref="A1:H1"/>
    <mergeCell ref="A2:B4"/>
    <mergeCell ref="C2:G2"/>
    <mergeCell ref="H2:H3"/>
  </mergeCells>
  <pageMargins left="0.9055118110236221" right="0.70866141732283472" top="0.55118110236220474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EAEPEO_GTO_PJEG_01_19</vt:lpstr>
    </vt:vector>
  </TitlesOfParts>
  <Company>Poder Judicial del Estado de Guanajuato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ECN. Contreras Nieto</dc:creator>
  <cp:lastModifiedBy>Eduardo ECN. Contreras Nieto</cp:lastModifiedBy>
  <cp:lastPrinted>2019-04-11T16:49:06Z</cp:lastPrinted>
  <dcterms:created xsi:type="dcterms:W3CDTF">2018-07-04T17:37:46Z</dcterms:created>
  <dcterms:modified xsi:type="dcterms:W3CDTF">2019-04-11T16:49:17Z</dcterms:modified>
</cp:coreProperties>
</file>