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940"/>
  </bookViews>
  <sheets>
    <sheet name="EAIF_GTO_PJEG_01_19" sheetId="1" r:id="rId1"/>
  </sheets>
  <calcPr calcId="145621"/>
</workbook>
</file>

<file path=xl/calcChain.xml><?xml version="1.0" encoding="utf-8"?>
<calcChain xmlns="http://schemas.openxmlformats.org/spreadsheetml/2006/main">
  <c r="G46" i="1" l="1"/>
  <c r="C46" i="1"/>
  <c r="D46" i="1"/>
  <c r="E46" i="1"/>
  <c r="F46" i="1"/>
  <c r="B46" i="1"/>
  <c r="G38" i="1"/>
  <c r="C38" i="1"/>
  <c r="D38" i="1"/>
  <c r="E38" i="1"/>
  <c r="F38" i="1"/>
  <c r="B38" i="1"/>
  <c r="D50" i="1" l="1"/>
  <c r="C50" i="1"/>
  <c r="B50" i="1"/>
  <c r="G39" i="1"/>
  <c r="F39" i="1"/>
  <c r="E39" i="1"/>
  <c r="D39" i="1"/>
  <c r="B39" i="1"/>
  <c r="G36" i="1" l="1"/>
  <c r="F32" i="1"/>
  <c r="E32" i="1"/>
  <c r="E29" i="1" s="1"/>
  <c r="E36" i="1" s="1"/>
  <c r="D32" i="1"/>
  <c r="D29" i="1" s="1"/>
  <c r="B32" i="1"/>
  <c r="G31" i="1"/>
  <c r="F31" i="1"/>
  <c r="E31" i="1"/>
  <c r="D31" i="1"/>
  <c r="B31" i="1"/>
  <c r="G20" i="1"/>
  <c r="G21" i="1"/>
  <c r="G22" i="1"/>
  <c r="G23" i="1"/>
  <c r="G24" i="1"/>
  <c r="G25" i="1"/>
  <c r="G26" i="1"/>
  <c r="G27" i="1"/>
  <c r="G28" i="1"/>
  <c r="G30" i="1"/>
  <c r="G32" i="1"/>
  <c r="G33" i="1"/>
  <c r="G34" i="1"/>
  <c r="G35" i="1"/>
  <c r="C34" i="1"/>
  <c r="C36" i="1" s="1"/>
  <c r="D34" i="1"/>
  <c r="E34" i="1"/>
  <c r="F34" i="1"/>
  <c r="B34" i="1"/>
  <c r="C29" i="1"/>
  <c r="D36" i="1" l="1"/>
  <c r="F29" i="1"/>
  <c r="F36" i="1" s="1"/>
  <c r="B29" i="1"/>
  <c r="B36" i="1" l="1"/>
  <c r="G29" i="1"/>
</calcChain>
</file>

<file path=xl/sharedStrings.xml><?xml version="1.0" encoding="utf-8"?>
<sst xmlns="http://schemas.openxmlformats.org/spreadsheetml/2006/main" count="77" uniqueCount="50">
  <si>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</si>
  <si>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</si>
  <si>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</si>
  <si>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</si>
  <si>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</si>
  <si>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</si>
  <si>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</si>
  <si>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</si>
  <si>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</si>
  <si>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</si>
  <si>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</si>
  <si>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</si>
  <si>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</si>
  <si>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 xml:space="preserve">        Total</t>
  </si>
  <si>
    <t>Ingresos Excedentes</t>
  </si>
  <si>
    <t xml:space="preserve">    11. Recursos Fiscales</t>
  </si>
  <si>
    <t xml:space="preserve">    12. Financiamiento interno</t>
  </si>
  <si>
    <t xml:space="preserve">    13. Financiamiento externo</t>
  </si>
  <si>
    <t xml:space="preserve">    14. Ingresos propios</t>
  </si>
  <si>
    <t xml:space="preserve">    15. Recursos federales</t>
  </si>
  <si>
    <t xml:space="preserve">    16. Recursos estatales</t>
  </si>
  <si>
    <t xml:space="preserve">    17. Otros recursos de libre disposición</t>
  </si>
  <si>
    <t xml:space="preserve">    25. Recursos Federales</t>
  </si>
  <si>
    <t xml:space="preserve">    26. Recursos Estatales</t>
  </si>
  <si>
    <t xml:space="preserve">    27. Otros Recursos de Transferencias Federales Etiquetadas</t>
  </si>
  <si>
    <t>Bajo protesta de decir verdad declaramos que los Estados Financieros y sus notas, son razonablemente correctos y son responsabilidad del emisor.</t>
  </si>
  <si>
    <t>Ingresos Derivados de Financiamientos</t>
  </si>
  <si>
    <t>PODER JUDICIAL DEL ESTADO DE GUANAJUATO
ESTADO ANALÍTICO DE INGRESOS POR FUENTE DE FINANCIAMIENTO
DEL 1 DE ENERO AL 31 DE MARZO DE 2019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</si>
  <si>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</si>
  <si>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</si>
  <si>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</si>
  <si>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Estado Analitico de Ingresos por Fuente de Financiamiento</t>
  </si>
  <si>
    <t>Rubro de Ingresos</t>
  </si>
  <si>
    <t xml:space="preserve"> 1. No Etiquetado</t>
  </si>
  <si>
    <t xml:space="preserve"> 2. Etiquetado</t>
  </si>
  <si>
    <t>Ingresos de Organismos y Empresas</t>
  </si>
  <si>
    <t>Ingresos del Poder Ejecutivo Federal o Estatal y de los Municipios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</si>
  <si>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</si>
  <si>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</si>
  <si>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</si>
  <si>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</si>
  <si>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r>
      <t xml:space="preserve">    Productos</t>
    </r>
    <r>
      <rPr>
        <vertAlign val="superscript"/>
        <sz val="9"/>
        <rFont val="Arial"/>
        <family val="2"/>
      </rPr>
      <t>1</t>
    </r>
  </si>
  <si>
    <r>
      <t xml:space="preserve">    Aprovechamientos</t>
    </r>
    <r>
      <rPr>
        <vertAlign val="superscript"/>
        <sz val="9"/>
        <rFont val="Arial"/>
        <family val="2"/>
      </rPr>
      <t>2</t>
    </r>
  </si>
  <si>
    <r>
      <t xml:space="preserve">    Ingresos por Venta de Bienes, Prestación de Servicios y Otros Ingresos</t>
    </r>
    <r>
      <rPr>
        <vertAlign val="superscript"/>
        <sz val="9"/>
        <rFont val="Arial"/>
        <family val="2"/>
      </rPr>
      <t>3</t>
    </r>
  </si>
  <si>
    <t xml:space="preserve">    Participaciones, Aportaciones, Convenios, Incentivos de Derivados de la Colaboración Fiscal y Fondos Distintos de Aportaciones</t>
  </si>
  <si>
    <t xml:space="preserve">    Transferencias, Asignaciones, Subsidios y Subvenciones, y Pensiones y Jubilaciones</t>
  </si>
  <si>
    <t xml:space="preserve">   Ingresos Derivados de Financiamientos</t>
  </si>
  <si>
    <t xml:space="preserve">    Cuotas y Aportaciones de Seguridad</t>
  </si>
  <si>
    <t xml:space="preserve">    Participaciones, Aportaciones, Convenios, Incentivos Derivados de la Colaboración Fiscal y Fondos Distintos de Aportaciones</t>
  </si>
  <si>
    <t xml:space="preserve">   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</si>
</sst>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 vertical="center" wrapText="1"/>
    </xf>
    <xf numFmtId="0" fontId="2" fillId="2" borderId="5" xfId="1" quotePrefix="1" applyFont="1" applyFill="1" applyBorder="1" applyAlignment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 applyProtection="1">
      <alignment vertical="top"/>
      <protection locked="0"/>
    </xf>
    <xf numFmtId="4" fontId="5" fillId="0" borderId="6" xfId="1" applyNumberFormat="1" applyFont="1" applyFill="1" applyBorder="1" applyAlignment="1" applyProtection="1">
      <alignment horizontal="left" vertical="top"/>
      <protection locked="0"/>
    </xf>
    <xf numFmtId="4" fontId="5" fillId="0" borderId="1" xfId="1" applyNumberFormat="1" applyFont="1" applyFill="1" applyBorder="1" applyAlignment="1" applyProtection="1">
      <alignment horizontal="left" vertical="top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4" fontId="2" fillId="0" borderId="5" xfId="2" applyNumberFormat="1" applyFont="1" applyFill="1" applyBorder="1" applyAlignment="1" applyProtection="1">
      <alignment vertical="top"/>
      <protection locked="0"/>
    </xf>
    <xf numFmtId="4" fontId="4" fillId="0" borderId="1" xfId="2" applyNumberFormat="1" applyFont="1" applyFill="1" applyBorder="1" applyAlignment="1" applyProtection="1">
      <alignment vertical="top"/>
      <protection locked="0"/>
    </xf>
    <xf numFmtId="4" fontId="4" fillId="0" borderId="2" xfId="2" applyNumberFormat="1" applyFont="1" applyFill="1" applyBorder="1" applyAlignment="1" applyProtection="1">
      <alignment vertical="top"/>
      <protection locked="0"/>
    </xf>
    <xf numFmtId="4" fontId="5" fillId="0" borderId="6" xfId="2" applyNumberFormat="1" applyFont="1" applyFill="1" applyBorder="1" applyAlignment="1" applyProtection="1">
      <alignment horizontal="left" vertical="top"/>
      <protection locked="0"/>
    </xf>
    <xf numFmtId="4" fontId="5" fillId="0" borderId="1" xfId="2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/>
    <xf numFmtId="164" fontId="6" fillId="0" borderId="5" xfId="0" applyNumberFormat="1" applyFont="1" applyFill="1" applyBorder="1"/>
    <xf numFmtId="0" fontId="7" fillId="0" borderId="4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11" xfId="1" applyFont="1" applyFill="1" applyBorder="1" applyAlignment="1" applyProtection="1">
      <alignment wrapText="1"/>
    </xf>
    <xf numFmtId="4" fontId="7" fillId="0" borderId="3" xfId="0" applyNumberFormat="1" applyFont="1" applyFill="1" applyBorder="1" applyAlignment="1">
      <alignment vertical="center" wrapText="1"/>
    </xf>
    <xf numFmtId="0" fontId="7" fillId="0" borderId="0" xfId="2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11078</xdr:colOff>
      <xdr:row>0</xdr:row>
      <xdr:rowOff>7971</xdr:rowOff>
    </xdr:from>
    <xdr:to>
      <xdr:col>0</xdr:col>
      <xdr:colOff>1857375</xdr:colOff>
      <xdr:row>1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3311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078" y="7971"/>
          <a:ext cx="1846297" cy="515903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59</xdr:row>
      <xdr:rowOff>1</xdr:rowOff>
    </xdr:from>
    <xdr:to>
      <xdr:col>0</xdr:col>
      <xdr:colOff>2228851</xdr:colOff>
      <xdr:row>62</xdr:row>
      <xdr:rowOff>85726</xdr:rowOff>
    </xdr:to>
    <xdr:sp macro="" textlink="">
      <xdr:nvSpPr>
        <xdr:cNvPr id="4" name="3 CuadroTexto"/>
        <xdr:cNvSpPr txBox="1"/>
      </xdr:nvSpPr>
      <xdr:spPr>
        <a:xfrm>
          <a:off x="1" y="11553826"/>
          <a:ext cx="22288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Mgda. Ma. Claudia Barrera Rangel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Presidenta 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1990725</xdr:colOff>
      <xdr:row>59</xdr:row>
      <xdr:rowOff>0</xdr:rowOff>
    </xdr:from>
    <xdr:to>
      <xdr:col>2</xdr:col>
      <xdr:colOff>95249</xdr:colOff>
      <xdr:row>62</xdr:row>
      <xdr:rowOff>149803</xdr:rowOff>
    </xdr:to>
    <xdr:sp macro="" textlink="">
      <xdr:nvSpPr>
        <xdr:cNvPr id="5" name="4 CuadroTexto"/>
        <xdr:cNvSpPr txBox="1"/>
      </xdr:nvSpPr>
      <xdr:spPr>
        <a:xfrm>
          <a:off x="1990725" y="11553825"/>
          <a:ext cx="2409824" cy="635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3</xdr:col>
      <xdr:colOff>752475</xdr:colOff>
      <xdr:row>62</xdr:row>
      <xdr:rowOff>135948</xdr:rowOff>
    </xdr:to>
    <xdr:sp macro="" textlink="">
      <xdr:nvSpPr>
        <xdr:cNvPr id="6" name="5 CuadroTexto"/>
        <xdr:cNvSpPr txBox="1"/>
      </xdr:nvSpPr>
      <xdr:spPr>
        <a:xfrm>
          <a:off x="3762375" y="11553825"/>
          <a:ext cx="2276475" cy="621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47625</xdr:colOff>
      <xdr:row>59</xdr:row>
      <xdr:rowOff>0</xdr:rowOff>
    </xdr:from>
    <xdr:to>
      <xdr:col>5</xdr:col>
      <xdr:colOff>304800</xdr:colOff>
      <xdr:row>62</xdr:row>
      <xdr:rowOff>135948</xdr:rowOff>
    </xdr:to>
    <xdr:sp macro="" textlink="">
      <xdr:nvSpPr>
        <xdr:cNvPr id="7" name="5 CuadroTexto"/>
        <xdr:cNvSpPr txBox="1"/>
      </xdr:nvSpPr>
      <xdr:spPr>
        <a:xfrm>
          <a:off x="5334000" y="11553825"/>
          <a:ext cx="2276475" cy="621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6</xdr:col>
      <xdr:colOff>876298</xdr:colOff>
      <xdr:row>62</xdr:row>
      <xdr:rowOff>140278</xdr:rowOff>
    </xdr:to>
    <xdr:sp macro="" textlink="">
      <xdr:nvSpPr>
        <xdr:cNvPr id="9" name="7 CuadroTexto"/>
        <xdr:cNvSpPr txBox="1"/>
      </xdr:nvSpPr>
      <xdr:spPr>
        <a:xfrm>
          <a:off x="7305675" y="11553825"/>
          <a:ext cx="1885948" cy="626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C.P.C. José Socorro Quevedo Ramírez</a:t>
          </a:r>
          <a:r>
            <a:rPr lang="es-MX" sz="800" b="1" baseline="0">
              <a:latin typeface="Arial" pitchFamily="34" charset="0"/>
              <a:cs typeface="Arial" pitchFamily="34" charset="0"/>
            </a:rPr>
            <a:t>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Contralor.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2771774</xdr:colOff>
      <xdr:row>59</xdr:row>
      <xdr:rowOff>0</xdr:rowOff>
    </xdr:to>
    <xdr:sp macro="" textlink="">
      <xdr:nvSpPr>
        <xdr:cNvPr id="10" name="4 CuadroTexto"/>
        <xdr:cNvSpPr txBox="1"/>
      </xdr:nvSpPr>
      <xdr:spPr>
        <a:xfrm>
          <a:off x="0" y="11068050"/>
          <a:ext cx="2771774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37" workbookViewId="0">
      <selection activeCell="A66" sqref="A66"/>
    </sheetView>
  </sheetViews>
  <sheetFormatPr baseColWidth="10" defaultRowHeight="12.75" x14ac:dyDescent="0.2"/>
  <cols>
    <col min="1" max="1" width="47.85546875" style="1" customWidth="1"/>
    <col min="2" max="2" width="15.7109375" style="1" customWidth="1"/>
    <col min="3" max="3" width="14.7109375" style="1" customWidth="1"/>
    <col min="4" max="4" width="15.28515625" style="1" customWidth="1"/>
    <col min="5" max="5" width="15" style="1" customWidth="1"/>
    <col min="6" max="6" width="15.140625" style="1" customWidth="1"/>
    <col min="7" max="7" width="14.140625" style="1" customWidth="1"/>
    <col min="8" max="8" width="4.85546875" style="1" customWidth="1"/>
    <col min="9" max="16384" width="11.42578125" style="1"/>
  </cols>
  <sheetData>
    <row r="1" spans="1:7" ht="39.75" customHeight="1" x14ac:dyDescent="0.2">
      <c r="A1" s="37" t="s">
        <v>27</v>
      </c>
      <c r="B1" s="37"/>
      <c r="C1" s="37"/>
      <c r="D1" s="37"/>
      <c r="E1" s="37"/>
      <c r="F1" s="37"/>
      <c r="G1" s="38"/>
    </row>
    <row r="2" spans="1:7" x14ac:dyDescent="0.2">
      <c r="A2" s="39" t="s">
        <v>32</v>
      </c>
      <c r="B2" s="37" t="s">
        <v>0</v>
      </c>
      <c r="C2" s="37"/>
      <c r="D2" s="37"/>
      <c r="E2" s="37"/>
      <c r="F2" s="37"/>
      <c r="G2" s="42" t="s">
        <v>1</v>
      </c>
    </row>
    <row r="3" spans="1:7" ht="22.5" x14ac:dyDescent="0.2">
      <c r="A3" s="40"/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3"/>
    </row>
    <row r="4" spans="1:7" x14ac:dyDescent="0.2">
      <c r="A4" s="41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7" x14ac:dyDescent="0.2">
      <c r="A5" s="20" t="s">
        <v>37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</row>
    <row r="6" spans="1:7" x14ac:dyDescent="0.2">
      <c r="A6" s="21" t="s">
        <v>38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</row>
    <row r="7" spans="1:7" x14ac:dyDescent="0.2">
      <c r="A7" s="21" t="s">
        <v>39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</row>
    <row r="8" spans="1:7" x14ac:dyDescent="0.2">
      <c r="A8" s="21" t="s">
        <v>40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ht="13.5" x14ac:dyDescent="0.2">
      <c r="A9" s="21" t="s">
        <v>41</v>
      </c>
      <c r="B9" s="24">
        <v>29000000</v>
      </c>
      <c r="C9" s="24">
        <v>5218732.38</v>
      </c>
      <c r="D9" s="24">
        <v>34218732.380000003</v>
      </c>
      <c r="E9" s="24">
        <v>22872054.32</v>
      </c>
      <c r="F9" s="24">
        <v>22872054.32</v>
      </c>
      <c r="G9" s="24">
        <v>-6127945.6799999997</v>
      </c>
    </row>
    <row r="10" spans="1:7" ht="13.5" x14ac:dyDescent="0.2">
      <c r="A10" s="21" t="s">
        <v>42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24.75" x14ac:dyDescent="0.2">
      <c r="A11" s="28" t="s">
        <v>43</v>
      </c>
      <c r="B11" s="24">
        <v>10800000</v>
      </c>
      <c r="C11" s="24">
        <v>844463.5</v>
      </c>
      <c r="D11" s="24">
        <v>11644463.5</v>
      </c>
      <c r="E11" s="24">
        <v>5217937.78</v>
      </c>
      <c r="F11" s="24">
        <v>5217937.78</v>
      </c>
      <c r="G11" s="24">
        <v>-5582062.2199999997</v>
      </c>
    </row>
    <row r="12" spans="1:7" ht="33.75" x14ac:dyDescent="0.2">
      <c r="A12" s="28" t="s">
        <v>44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27" customHeight="1" x14ac:dyDescent="0.2">
      <c r="A13" s="31" t="s">
        <v>45</v>
      </c>
      <c r="B13" s="29">
        <v>1759240417</v>
      </c>
      <c r="C13" s="24">
        <v>0</v>
      </c>
      <c r="D13" s="24">
        <v>1759240417</v>
      </c>
      <c r="E13" s="24">
        <v>516964007.00999999</v>
      </c>
      <c r="F13" s="24">
        <v>516964007.00999999</v>
      </c>
      <c r="G13" s="24">
        <v>-1242276409.99</v>
      </c>
    </row>
    <row r="14" spans="1:7" ht="19.5" customHeight="1" x14ac:dyDescent="0.2">
      <c r="A14" s="22" t="s">
        <v>46</v>
      </c>
      <c r="B14" s="24">
        <v>0</v>
      </c>
      <c r="C14" s="24">
        <v>312796790.06</v>
      </c>
      <c r="D14" s="24">
        <v>312796790.06</v>
      </c>
      <c r="E14" s="24">
        <v>0</v>
      </c>
      <c r="F14" s="24">
        <v>0</v>
      </c>
      <c r="G14" s="24">
        <v>0</v>
      </c>
    </row>
    <row r="15" spans="1:7" ht="13.5" customHeight="1" x14ac:dyDescent="0.2">
      <c r="A15" s="7" t="s">
        <v>13</v>
      </c>
      <c r="B15" s="14">
        <v>1799040417</v>
      </c>
      <c r="C15" s="14">
        <v>318859985.94</v>
      </c>
      <c r="D15" s="14">
        <v>2117900402.9400001</v>
      </c>
      <c r="E15" s="14">
        <v>545053999.11000001</v>
      </c>
      <c r="F15" s="14">
        <v>545053999.11000001</v>
      </c>
      <c r="G15" s="14">
        <v>-1253986417.8900001</v>
      </c>
    </row>
    <row r="16" spans="1:7" x14ac:dyDescent="0.2">
      <c r="A16" s="8"/>
      <c r="B16" s="15"/>
      <c r="C16" s="15"/>
      <c r="D16" s="16"/>
      <c r="E16" s="17" t="s">
        <v>14</v>
      </c>
      <c r="F16" s="18"/>
      <c r="G16" s="26">
        <v>0</v>
      </c>
    </row>
    <row r="17" spans="1:7" x14ac:dyDescent="0.2">
      <c r="A17" s="39" t="s">
        <v>31</v>
      </c>
      <c r="B17" s="37" t="s">
        <v>0</v>
      </c>
      <c r="C17" s="37"/>
      <c r="D17" s="37"/>
      <c r="E17" s="37"/>
      <c r="F17" s="37"/>
      <c r="G17" s="42" t="s">
        <v>1</v>
      </c>
    </row>
    <row r="18" spans="1:7" ht="22.5" x14ac:dyDescent="0.2">
      <c r="A18" s="40"/>
      <c r="B18" s="2" t="s">
        <v>2</v>
      </c>
      <c r="C18" s="3" t="s">
        <v>3</v>
      </c>
      <c r="D18" s="3" t="s">
        <v>4</v>
      </c>
      <c r="E18" s="3" t="s">
        <v>5</v>
      </c>
      <c r="F18" s="4" t="s">
        <v>6</v>
      </c>
      <c r="G18" s="43"/>
    </row>
    <row r="19" spans="1:7" x14ac:dyDescent="0.2">
      <c r="A19" s="41"/>
      <c r="B19" s="5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</row>
    <row r="20" spans="1:7" ht="22.5" x14ac:dyDescent="0.2">
      <c r="A20" s="34" t="s">
        <v>36</v>
      </c>
      <c r="B20" s="35">
        <v>0</v>
      </c>
      <c r="C20" s="24">
        <v>0</v>
      </c>
      <c r="D20" s="24">
        <v>0</v>
      </c>
      <c r="E20" s="24">
        <v>0</v>
      </c>
      <c r="F20" s="24">
        <v>0</v>
      </c>
      <c r="G20" s="24">
        <f t="shared" ref="G20:G28" si="0">F20-B20</f>
        <v>0</v>
      </c>
    </row>
    <row r="21" spans="1:7" x14ac:dyDescent="0.2">
      <c r="A21" s="21" t="s">
        <v>37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f t="shared" si="0"/>
        <v>0</v>
      </c>
    </row>
    <row r="22" spans="1:7" x14ac:dyDescent="0.2">
      <c r="A22" s="21" t="s">
        <v>47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f t="shared" si="0"/>
        <v>0</v>
      </c>
    </row>
    <row r="23" spans="1:7" x14ac:dyDescent="0.2">
      <c r="A23" s="21" t="s">
        <v>39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f t="shared" si="0"/>
        <v>0</v>
      </c>
    </row>
    <row r="24" spans="1:7" x14ac:dyDescent="0.2">
      <c r="A24" s="21" t="s">
        <v>40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f t="shared" si="0"/>
        <v>0</v>
      </c>
    </row>
    <row r="25" spans="1:7" ht="13.5" x14ac:dyDescent="0.2">
      <c r="A25" s="21" t="s">
        <v>41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0"/>
        <v>0</v>
      </c>
    </row>
    <row r="26" spans="1:7" ht="13.5" x14ac:dyDescent="0.2">
      <c r="A26" s="21" t="s">
        <v>42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0"/>
        <v>0</v>
      </c>
    </row>
    <row r="27" spans="1:7" ht="22.5" x14ac:dyDescent="0.2">
      <c r="A27" s="28" t="s">
        <v>48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f t="shared" si="0"/>
        <v>0</v>
      </c>
    </row>
    <row r="28" spans="1:7" ht="22.5" x14ac:dyDescent="0.2">
      <c r="A28" s="28" t="s">
        <v>45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f t="shared" si="0"/>
        <v>0</v>
      </c>
    </row>
    <row r="29" spans="1:7" x14ac:dyDescent="0.2">
      <c r="A29" s="23" t="s">
        <v>35</v>
      </c>
      <c r="B29" s="32">
        <f>B30+B31+B32+B33</f>
        <v>1799040417</v>
      </c>
      <c r="C29" s="32">
        <f t="shared" ref="C29:F29" si="1">C30+C31+C32+C33</f>
        <v>6063195.8799999999</v>
      </c>
      <c r="D29" s="32">
        <f t="shared" si="1"/>
        <v>1805103612.8800001</v>
      </c>
      <c r="E29" s="32">
        <f t="shared" si="1"/>
        <v>545053999.11000001</v>
      </c>
      <c r="F29" s="32">
        <f t="shared" si="1"/>
        <v>545053999.11000001</v>
      </c>
      <c r="G29" s="32">
        <f>F29-B29</f>
        <v>-1253986417.8899999</v>
      </c>
    </row>
    <row r="30" spans="1:7" x14ac:dyDescent="0.2">
      <c r="A30" s="21" t="s">
        <v>38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f t="shared" ref="G30:G35" si="2">F30-B30</f>
        <v>0</v>
      </c>
    </row>
    <row r="31" spans="1:7" ht="13.5" x14ac:dyDescent="0.2">
      <c r="A31" s="21" t="s">
        <v>41</v>
      </c>
      <c r="B31" s="24">
        <f>10000000+19000000</f>
        <v>29000000</v>
      </c>
      <c r="C31" s="24">
        <v>5218732.38</v>
      </c>
      <c r="D31" s="24">
        <f>15218732.38+19000000</f>
        <v>34218732.380000003</v>
      </c>
      <c r="E31" s="24">
        <f>15218732.38+7653321.94</f>
        <v>22872054.32</v>
      </c>
      <c r="F31" s="24">
        <f>15218732.38+7653321.94</f>
        <v>22872054.32</v>
      </c>
      <c r="G31" s="24">
        <f>F31-B31</f>
        <v>-6127945.6799999997</v>
      </c>
    </row>
    <row r="32" spans="1:7" ht="24.75" x14ac:dyDescent="0.2">
      <c r="A32" s="28" t="s">
        <v>43</v>
      </c>
      <c r="B32" s="24">
        <f>960000+9840000</f>
        <v>10800000</v>
      </c>
      <c r="C32" s="24">
        <v>844463.5</v>
      </c>
      <c r="D32" s="24">
        <f>1804463.5+9840000</f>
        <v>11644463.5</v>
      </c>
      <c r="E32" s="24">
        <f>1755459.55+3462478.23</f>
        <v>5217937.78</v>
      </c>
      <c r="F32" s="24">
        <f>1755459.55+3462478.23</f>
        <v>5217937.78</v>
      </c>
      <c r="G32" s="24">
        <f t="shared" si="2"/>
        <v>-5582062.2199999997</v>
      </c>
    </row>
    <row r="33" spans="1:7" ht="22.5" x14ac:dyDescent="0.2">
      <c r="A33" s="28" t="s">
        <v>45</v>
      </c>
      <c r="B33" s="24">
        <v>1759240417</v>
      </c>
      <c r="C33" s="24">
        <v>0</v>
      </c>
      <c r="D33" s="24">
        <v>1759240417</v>
      </c>
      <c r="E33" s="24">
        <v>516964007.00999999</v>
      </c>
      <c r="F33" s="24">
        <v>516964007.00999999</v>
      </c>
      <c r="G33" s="24">
        <f t="shared" si="2"/>
        <v>-1242276409.99</v>
      </c>
    </row>
    <row r="34" spans="1:7" x14ac:dyDescent="0.2">
      <c r="A34" s="23" t="s">
        <v>26</v>
      </c>
      <c r="B34" s="32">
        <f>B35</f>
        <v>0</v>
      </c>
      <c r="C34" s="32">
        <f t="shared" ref="C34:F34" si="3">C35</f>
        <v>312796790.06</v>
      </c>
      <c r="D34" s="32">
        <f t="shared" si="3"/>
        <v>312796790.06</v>
      </c>
      <c r="E34" s="32">
        <f t="shared" si="3"/>
        <v>0</v>
      </c>
      <c r="F34" s="32">
        <f t="shared" si="3"/>
        <v>0</v>
      </c>
      <c r="G34" s="32">
        <f t="shared" si="2"/>
        <v>0</v>
      </c>
    </row>
    <row r="35" spans="1:7" x14ac:dyDescent="0.2">
      <c r="A35" s="22" t="s">
        <v>49</v>
      </c>
      <c r="B35" s="24">
        <v>0</v>
      </c>
      <c r="C35" s="24">
        <v>312796790.06</v>
      </c>
      <c r="D35" s="24">
        <v>312796790.06</v>
      </c>
      <c r="E35" s="24">
        <v>0</v>
      </c>
      <c r="F35" s="24">
        <v>0</v>
      </c>
      <c r="G35" s="24">
        <f t="shared" si="2"/>
        <v>0</v>
      </c>
    </row>
    <row r="36" spans="1:7" x14ac:dyDescent="0.2">
      <c r="A36" s="7" t="s">
        <v>13</v>
      </c>
      <c r="B36" s="14">
        <f>B20+B29+B34</f>
        <v>1799040417</v>
      </c>
      <c r="C36" s="14">
        <f t="shared" ref="C36:F36" si="4">C20+C29+C34</f>
        <v>318859985.94</v>
      </c>
      <c r="D36" s="14">
        <f t="shared" si="4"/>
        <v>2117900402.9400001</v>
      </c>
      <c r="E36" s="14">
        <f t="shared" si="4"/>
        <v>545053999.11000001</v>
      </c>
      <c r="F36" s="14">
        <f t="shared" si="4"/>
        <v>545053999.11000001</v>
      </c>
      <c r="G36" s="14">
        <f>F36-B36</f>
        <v>-1253986417.8899999</v>
      </c>
    </row>
    <row r="37" spans="1:7" x14ac:dyDescent="0.2">
      <c r="A37" s="8"/>
      <c r="B37" s="15"/>
      <c r="C37" s="15"/>
      <c r="D37" s="16"/>
      <c r="E37" s="17" t="s">
        <v>14</v>
      </c>
      <c r="F37" s="18"/>
      <c r="G37" s="26">
        <v>0</v>
      </c>
    </row>
    <row r="38" spans="1:7" x14ac:dyDescent="0.2">
      <c r="A38" s="33" t="s">
        <v>33</v>
      </c>
      <c r="B38" s="14">
        <f>B39+B40+B41+B42+B43+B44+B45</f>
        <v>1799040417</v>
      </c>
      <c r="C38" s="14">
        <f t="shared" ref="C38:F38" si="5">C39+C40+C41+C42+C43+C44+C45</f>
        <v>318859985.94</v>
      </c>
      <c r="D38" s="14">
        <f t="shared" si="5"/>
        <v>2117900402.9400001</v>
      </c>
      <c r="E38" s="14">
        <f t="shared" si="5"/>
        <v>545053999.11000001</v>
      </c>
      <c r="F38" s="14">
        <f t="shared" si="5"/>
        <v>545053999.11000001</v>
      </c>
      <c r="G38" s="14">
        <f>F38-B38</f>
        <v>-1253986417.8899999</v>
      </c>
    </row>
    <row r="39" spans="1:7" x14ac:dyDescent="0.2">
      <c r="A39" s="21" t="s">
        <v>15</v>
      </c>
      <c r="B39" s="24">
        <f>1788080417+10960000</f>
        <v>1799040417</v>
      </c>
      <c r="C39" s="24">
        <v>6063195.8799999999</v>
      </c>
      <c r="D39" s="24">
        <f>1788080417+17023195.88</f>
        <v>1805103612.8800001</v>
      </c>
      <c r="E39" s="24">
        <f>528079807.18+16974191.93</f>
        <v>545053999.11000001</v>
      </c>
      <c r="F39" s="24">
        <f>528079807.18+16974191.93</f>
        <v>545053999.11000001</v>
      </c>
      <c r="G39" s="29">
        <f>-1260000609.82+6014191.93</f>
        <v>-1253986417.8899999</v>
      </c>
    </row>
    <row r="40" spans="1:7" x14ac:dyDescent="0.2">
      <c r="A40" s="21" t="s">
        <v>16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9">
        <v>0</v>
      </c>
    </row>
    <row r="41" spans="1:7" x14ac:dyDescent="0.2">
      <c r="A41" s="21" t="s">
        <v>17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9">
        <v>0</v>
      </c>
    </row>
    <row r="42" spans="1:7" x14ac:dyDescent="0.2">
      <c r="A42" s="21" t="s">
        <v>18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9">
        <v>0</v>
      </c>
    </row>
    <row r="43" spans="1:7" x14ac:dyDescent="0.2">
      <c r="A43" s="21" t="s">
        <v>19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9">
        <v>0</v>
      </c>
    </row>
    <row r="44" spans="1:7" x14ac:dyDescent="0.2">
      <c r="A44" s="21" t="s">
        <v>20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9">
        <v>0</v>
      </c>
    </row>
    <row r="45" spans="1:7" x14ac:dyDescent="0.2">
      <c r="A45" s="22" t="s">
        <v>21</v>
      </c>
      <c r="B45" s="25">
        <v>0</v>
      </c>
      <c r="C45" s="25">
        <v>312796790.06</v>
      </c>
      <c r="D45" s="25">
        <v>312796790.06</v>
      </c>
      <c r="E45" s="25">
        <v>0</v>
      </c>
      <c r="F45" s="25">
        <v>0</v>
      </c>
      <c r="G45" s="25">
        <v>0</v>
      </c>
    </row>
    <row r="46" spans="1:7" x14ac:dyDescent="0.2">
      <c r="A46" s="33" t="s">
        <v>34</v>
      </c>
      <c r="B46" s="14">
        <f>B47+B48+B49</f>
        <v>0</v>
      </c>
      <c r="C46" s="14">
        <f t="shared" ref="C46:F46" si="6">C47+C48+C49</f>
        <v>0</v>
      </c>
      <c r="D46" s="14">
        <f t="shared" si="6"/>
        <v>0</v>
      </c>
      <c r="E46" s="14">
        <f t="shared" si="6"/>
        <v>0</v>
      </c>
      <c r="F46" s="14">
        <f t="shared" si="6"/>
        <v>0</v>
      </c>
      <c r="G46" s="14">
        <f>F46-B46</f>
        <v>0</v>
      </c>
    </row>
    <row r="47" spans="1:7" x14ac:dyDescent="0.2">
      <c r="A47" s="21" t="s">
        <v>22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x14ac:dyDescent="0.2">
      <c r="A48" s="21" t="s">
        <v>23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x14ac:dyDescent="0.2">
      <c r="A49" s="22" t="s">
        <v>24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x14ac:dyDescent="0.2">
      <c r="A50" s="7" t="s">
        <v>13</v>
      </c>
      <c r="B50" s="14">
        <f>B39</f>
        <v>1799040417</v>
      </c>
      <c r="C50" s="14">
        <f>C45+C39</f>
        <v>318859985.94</v>
      </c>
      <c r="D50" s="14">
        <f>D45+D39</f>
        <v>2117900402.9400001</v>
      </c>
      <c r="E50" s="14">
        <v>545053999.11000001</v>
      </c>
      <c r="F50" s="14">
        <v>545053999.11000001</v>
      </c>
      <c r="G50" s="14">
        <v>-1253986417.8899999</v>
      </c>
    </row>
    <row r="51" spans="1:7" x14ac:dyDescent="0.2">
      <c r="A51" s="11"/>
      <c r="B51" s="12"/>
      <c r="C51" s="12"/>
      <c r="D51" s="13"/>
      <c r="E51" s="9" t="s">
        <v>14</v>
      </c>
      <c r="F51" s="10"/>
      <c r="G51" s="27">
        <v>0</v>
      </c>
    </row>
    <row r="52" spans="1:7" x14ac:dyDescent="0.2">
      <c r="A52" s="36" t="s">
        <v>28</v>
      </c>
      <c r="B52" s="36"/>
      <c r="C52" s="36"/>
      <c r="D52" s="30"/>
      <c r="E52" s="30"/>
      <c r="F52" s="30"/>
      <c r="G52" s="30"/>
    </row>
    <row r="53" spans="1:7" x14ac:dyDescent="0.2">
      <c r="A53" s="36" t="s">
        <v>29</v>
      </c>
      <c r="B53" s="36"/>
      <c r="C53" s="30"/>
      <c r="D53" s="30"/>
      <c r="E53" s="30"/>
      <c r="F53" s="30"/>
      <c r="G53" s="30"/>
    </row>
    <row r="54" spans="1:7" ht="23.25" customHeight="1" x14ac:dyDescent="0.2">
      <c r="A54" s="36" t="s">
        <v>30</v>
      </c>
      <c r="B54" s="36"/>
      <c r="C54" s="36"/>
      <c r="D54" s="36"/>
      <c r="E54" s="36"/>
      <c r="F54" s="36"/>
      <c r="G54" s="36"/>
    </row>
    <row r="55" spans="1:7" x14ac:dyDescent="0.2">
      <c r="A55" s="19" t="s">
        <v>25</v>
      </c>
      <c r="B55" s="19"/>
      <c r="C55" s="19"/>
      <c r="D55" s="19"/>
      <c r="E55" s="19"/>
      <c r="F55" s="19"/>
      <c r="G55" s="19"/>
    </row>
    <row r="56" spans="1:7" ht="5.25" customHeight="1" x14ac:dyDescent="0.2"/>
    <row r="57" spans="1:7" ht="5.25" customHeight="1" x14ac:dyDescent="0.2"/>
  </sheetData>
  <sheetProtection password="C6B1" sheet="1" objects="1" scenarios="1"/>
  <mergeCells count="10">
    <mergeCell ref="A53:B53"/>
    <mergeCell ref="A54:G54"/>
    <mergeCell ref="A1:G1"/>
    <mergeCell ref="A2:A4"/>
    <mergeCell ref="B2:F2"/>
    <mergeCell ref="G2:G3"/>
    <mergeCell ref="A52:C52"/>
    <mergeCell ref="A17:A19"/>
    <mergeCell ref="B17:F17"/>
    <mergeCell ref="G17:G18"/>
  </mergeCells>
  <pageMargins left="0.9055118110236221" right="0.70866141732283472" top="0.35433070866141736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EAIF_GTO_PJEG_01_19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cp:lastPrinted>2019-04-23T15:31:15Z</cp:lastPrinted>
  <dcterms:created xsi:type="dcterms:W3CDTF">2018-07-04T19:24:01Z</dcterms:created>
  <dcterms:modified xsi:type="dcterms:W3CDTF">2019-04-23T15:32:03Z</dcterms:modified>
</cp:coreProperties>
</file>