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9\MARZO 2019 ESTADOS FINANCIEROS Y PRESUPUESTALES\LDF 1er Trim 2019\"/>
    </mc:Choice>
  </mc:AlternateContent>
  <xr:revisionPtr revIDLastSave="0" documentId="13_ncr:1_{9DA977C4-04BC-4AF8-AA55-582D7E7A569F}" xr6:coauthVersionLast="43" xr6:coauthVersionMax="43" xr10:uidLastSave="{00000000-0000-0000-0000-000000000000}"/>
  <bookViews>
    <workbookView xWindow="-120" yWindow="-120" windowWidth="20730" windowHeight="11160" xr2:uid="{3CB26950-A7AE-428B-B913-19CEF17B2404}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F6b!$B$52</definedName>
    <definedName name="GASTO_E_FIN_02">F6b!$C$52</definedName>
    <definedName name="GASTO_E_FIN_03">F6b!$D$52</definedName>
    <definedName name="GASTO_E_FIN_04">F6b!$E$52</definedName>
    <definedName name="GASTO_E_FIN_05">F6b!$F$52</definedName>
    <definedName name="GASTO_E_FIN_06">F6b!$G$52</definedName>
    <definedName name="GASTO_E_T1">F6b!$B$43</definedName>
    <definedName name="GASTO_E_T2">F6b!$C$43</definedName>
    <definedName name="GASTO_E_T3">F6b!$D$43</definedName>
    <definedName name="GASTO_E_T4">F6b!$E$43</definedName>
    <definedName name="GASTO_E_T5">F6b!$F$43</definedName>
    <definedName name="GASTO_E_T6">F6b!$G$43</definedName>
    <definedName name="GASTO_NE_FIN_01">F6b!$B$42</definedName>
    <definedName name="GASTO_NE_FIN_02">F6b!$C$42</definedName>
    <definedName name="GASTO_NE_FIN_03">F6b!$D$42</definedName>
    <definedName name="GASTO_NE_FIN_04">F6b!$E$42</definedName>
    <definedName name="GASTO_NE_FIN_05">F6b!$F$42</definedName>
    <definedName name="GASTO_NE_FIN_06">F6b!$G$42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30" i="4"/>
  <c r="G28" i="4" s="1"/>
  <c r="G29" i="4"/>
  <c r="F28" i="4"/>
  <c r="E28" i="4"/>
  <c r="E21" i="4" s="1"/>
  <c r="E33" i="4" s="1"/>
  <c r="D28" i="4"/>
  <c r="C28" i="4"/>
  <c r="B28" i="4"/>
  <c r="G27" i="4"/>
  <c r="G21" i="4" s="1"/>
  <c r="G26" i="4"/>
  <c r="G25" i="4"/>
  <c r="G24" i="4"/>
  <c r="F24" i="4"/>
  <c r="E24" i="4"/>
  <c r="D24" i="4"/>
  <c r="C24" i="4"/>
  <c r="B24" i="4"/>
  <c r="G23" i="4"/>
  <c r="G22" i="4"/>
  <c r="F21" i="4"/>
  <c r="F33" i="4" s="1"/>
  <c r="D21" i="4"/>
  <c r="C21" i="4"/>
  <c r="B21" i="4"/>
  <c r="B33" i="4" s="1"/>
  <c r="G19" i="4"/>
  <c r="G18" i="4"/>
  <c r="G17" i="4"/>
  <c r="G16" i="4"/>
  <c r="F16" i="4"/>
  <c r="E16" i="4"/>
  <c r="D16" i="4"/>
  <c r="C16" i="4"/>
  <c r="C9" i="4" s="1"/>
  <c r="B16" i="4"/>
  <c r="G15" i="4"/>
  <c r="G14" i="4"/>
  <c r="G13" i="4"/>
  <c r="G12" i="4" s="1"/>
  <c r="F12" i="4"/>
  <c r="E12" i="4"/>
  <c r="D12" i="4"/>
  <c r="C12" i="4"/>
  <c r="B12" i="4"/>
  <c r="G11" i="4"/>
  <c r="G10" i="4"/>
  <c r="F9" i="4"/>
  <c r="E9" i="4"/>
  <c r="D9" i="4"/>
  <c r="D33" i="4" s="1"/>
  <c r="B9" i="4"/>
  <c r="A5" i="4"/>
  <c r="A2" i="4"/>
  <c r="G75" i="3"/>
  <c r="G74" i="3"/>
  <c r="G71" i="3" s="1"/>
  <c r="G73" i="3"/>
  <c r="G72" i="3"/>
  <c r="F71" i="3"/>
  <c r="E71" i="3"/>
  <c r="D71" i="3"/>
  <c r="C71" i="3"/>
  <c r="B71" i="3"/>
  <c r="G70" i="3"/>
  <c r="G69" i="3"/>
  <c r="G68" i="3"/>
  <c r="G67" i="3"/>
  <c r="G66" i="3"/>
  <c r="G65" i="3"/>
  <c r="G64" i="3"/>
  <c r="G63" i="3"/>
  <c r="G62" i="3"/>
  <c r="G61" i="3" s="1"/>
  <c r="F61" i="3"/>
  <c r="E61" i="3"/>
  <c r="D61" i="3"/>
  <c r="C61" i="3"/>
  <c r="B61" i="3"/>
  <c r="G60" i="3"/>
  <c r="G59" i="3"/>
  <c r="G58" i="3"/>
  <c r="G57" i="3"/>
  <c r="G56" i="3"/>
  <c r="G53" i="3" s="1"/>
  <c r="G55" i="3"/>
  <c r="G54" i="3"/>
  <c r="F53" i="3"/>
  <c r="E53" i="3"/>
  <c r="D53" i="3"/>
  <c r="C53" i="3"/>
  <c r="B53" i="3"/>
  <c r="G52" i="3"/>
  <c r="G51" i="3"/>
  <c r="G50" i="3"/>
  <c r="G49" i="3"/>
  <c r="G48" i="3"/>
  <c r="G47" i="3"/>
  <c r="G46" i="3"/>
  <c r="G45" i="3"/>
  <c r="G44" i="3" s="1"/>
  <c r="F44" i="3"/>
  <c r="E44" i="3"/>
  <c r="E43" i="3" s="1"/>
  <c r="E77" i="3" s="1"/>
  <c r="D44" i="3"/>
  <c r="D43" i="3" s="1"/>
  <c r="D77" i="3" s="1"/>
  <c r="C44" i="3"/>
  <c r="B44" i="3"/>
  <c r="F43" i="3"/>
  <c r="C43" i="3"/>
  <c r="B43" i="3"/>
  <c r="G41" i="3"/>
  <c r="G40" i="3"/>
  <c r="G39" i="3"/>
  <c r="G38" i="3"/>
  <c r="G37" i="3" s="1"/>
  <c r="F37" i="3"/>
  <c r="E37" i="3"/>
  <c r="D37" i="3"/>
  <c r="C37" i="3"/>
  <c r="B37" i="3"/>
  <c r="G36" i="3"/>
  <c r="G35" i="3"/>
  <c r="G34" i="3"/>
  <c r="G33" i="3"/>
  <c r="G32" i="3"/>
  <c r="G31" i="3"/>
  <c r="G30" i="3"/>
  <c r="G29" i="3"/>
  <c r="G28" i="3"/>
  <c r="G27" i="3"/>
  <c r="F27" i="3"/>
  <c r="E27" i="3"/>
  <c r="D27" i="3"/>
  <c r="C27" i="3"/>
  <c r="B27" i="3"/>
  <c r="G26" i="3"/>
  <c r="G25" i="3"/>
  <c r="G24" i="3"/>
  <c r="G23" i="3"/>
  <c r="G22" i="3"/>
  <c r="G21" i="3"/>
  <c r="G20" i="3"/>
  <c r="G19" i="3" s="1"/>
  <c r="F19" i="3"/>
  <c r="E19" i="3"/>
  <c r="D19" i="3"/>
  <c r="C19" i="3"/>
  <c r="B19" i="3"/>
  <c r="G18" i="3"/>
  <c r="G17" i="3"/>
  <c r="G16" i="3"/>
  <c r="G15" i="3"/>
  <c r="G14" i="3"/>
  <c r="G13" i="3"/>
  <c r="G10" i="3" s="1"/>
  <c r="G12" i="3"/>
  <c r="G11" i="3"/>
  <c r="F10" i="3"/>
  <c r="F9" i="3" s="1"/>
  <c r="E10" i="3"/>
  <c r="D10" i="3"/>
  <c r="C10" i="3"/>
  <c r="C9" i="3" s="1"/>
  <c r="B10" i="3"/>
  <c r="B9" i="3" s="1"/>
  <c r="E9" i="3"/>
  <c r="D9" i="3"/>
  <c r="A5" i="3"/>
  <c r="A2" i="3"/>
  <c r="G51" i="2"/>
  <c r="G50" i="2"/>
  <c r="G49" i="2"/>
  <c r="G48" i="2"/>
  <c r="G47" i="2"/>
  <c r="G46" i="2"/>
  <c r="G43" i="2" s="1"/>
  <c r="G45" i="2"/>
  <c r="G44" i="2"/>
  <c r="F43" i="2"/>
  <c r="E43" i="2"/>
  <c r="D43" i="2"/>
  <c r="C43" i="2"/>
  <c r="B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 s="1"/>
  <c r="G53" i="2" s="1"/>
  <c r="F9" i="2"/>
  <c r="F53" i="2" s="1"/>
  <c r="E9" i="2"/>
  <c r="E53" i="2" s="1"/>
  <c r="D9" i="2"/>
  <c r="D53" i="2" s="1"/>
  <c r="C9" i="2"/>
  <c r="C53" i="2" s="1"/>
  <c r="B9" i="2"/>
  <c r="B53" i="2" s="1"/>
  <c r="A5" i="2"/>
  <c r="A2" i="2"/>
  <c r="G157" i="1"/>
  <c r="G156" i="1"/>
  <c r="G155" i="1"/>
  <c r="G154" i="1"/>
  <c r="G150" i="1" s="1"/>
  <c r="G153" i="1"/>
  <c r="G152" i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E84" i="1" s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E85" i="1"/>
  <c r="D85" i="1"/>
  <c r="D84" i="1" s="1"/>
  <c r="C85" i="1"/>
  <c r="C84" i="1" s="1"/>
  <c r="B85" i="1"/>
  <c r="F84" i="1"/>
  <c r="B84" i="1"/>
  <c r="G82" i="1"/>
  <c r="G81" i="1"/>
  <c r="G80" i="1"/>
  <c r="G79" i="1"/>
  <c r="G78" i="1"/>
  <c r="G77" i="1"/>
  <c r="G76" i="1"/>
  <c r="G75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E9" i="1" s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18" i="1" s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1" i="1"/>
  <c r="G10" i="1" s="1"/>
  <c r="F10" i="1"/>
  <c r="E10" i="1"/>
  <c r="D10" i="1"/>
  <c r="D9" i="1" s="1"/>
  <c r="D159" i="1" s="1"/>
  <c r="C10" i="1"/>
  <c r="C9" i="1" s="1"/>
  <c r="C159" i="1" s="1"/>
  <c r="B10" i="1"/>
  <c r="F9" i="1"/>
  <c r="F159" i="1" s="1"/>
  <c r="B9" i="1"/>
  <c r="B159" i="1" s="1"/>
  <c r="A5" i="1"/>
  <c r="A2" i="1"/>
  <c r="G9" i="4" l="1"/>
  <c r="C33" i="4"/>
  <c r="G33" i="4"/>
  <c r="B77" i="3"/>
  <c r="G43" i="3"/>
  <c r="C77" i="3"/>
  <c r="G9" i="3"/>
  <c r="F77" i="3"/>
  <c r="G9" i="1"/>
  <c r="G84" i="1"/>
  <c r="E159" i="1"/>
  <c r="G77" i="3" l="1"/>
  <c r="G159" i="1"/>
</calcChain>
</file>

<file path=xl/sharedStrings.xml><?xml version="1.0" encoding="utf-8"?>
<sst xmlns="http://schemas.openxmlformats.org/spreadsheetml/2006/main" count="332" uniqueCount="193">
  <si>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</si>
  <si>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</si>
  <si>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</si>
  <si>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</si>
  <si>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</si>
  <si>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</si>
  <si>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</si>
  <si>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</si>
  <si>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</si>
  <si>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</si>
  <si>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</si>
  <si>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</si>
  <si>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</si>
  <si>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</si>
  <si>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</si>
  <si>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</si>
  <si>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</si>
  <si>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</si>
  <si>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</si>
  <si>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</si>
  <si>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</si>
  <si>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</si>
  <si>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</si>
  <si>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</si>
  <si>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</si>
  <si>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</si>
  <si>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</si>
  <si>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</si>
  <si>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</si>
  <si>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</si>
  <si>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</si>
  <si>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</si>
  <si>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</si>
  <si>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</si>
  <si>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</si>
  <si>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</si>
  <si>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</si>
  <si>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</si>
  <si>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</si>
  <si>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</si>
  <si>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</si>
  <si>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</si>
  <si>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</si>
  <si>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</si>
  <si>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</si>
  <si>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</si>
  <si>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</si>
  <si>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</si>
  <si>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</si>
  <si>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</si>
  <si>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</si>
  <si>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</si>
  <si>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</si>
  <si>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</si>
  <si>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</si>
  <si>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</si>
  <si>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</si>
  <si>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</si>
  <si>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</si>
  <si>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</si>
  <si>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</si>
  <si>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</si>
  <si>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</si>
  <si>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</si>
  <si>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</si>
  <si>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</si>
  <si>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</si>
  <si>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</si>
  <si>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</si>
  <si>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</si>
  <si>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</si>
  <si>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</si>
  <si>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</si>
  <si>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</si>
  <si>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</si>
  <si>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</si>
  <si>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</si>
  <si>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</si>
  <si>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</si>
  <si>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</si>
  <si>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</si>
  <si>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</si>
  <si>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</si>
  <si>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</si>
  <si>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</si>
  <si>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</si>
  <si>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</si>
  <si>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</si>
  <si>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</si>
  <si>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</si>
  <si>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</si>
  <si>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</si>
  <si>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</si>
  <si>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</si>
  <si>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</si>
  <si>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</si>
  <si>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</si>
  <si>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</si>
  <si>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 DE OFICIALIAS Y CENTRALES ACTUARIOS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</si>
  <si>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</si>
  <si>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</si>
  <si>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</si>
  <si>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</si>
  <si>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</si>
  <si>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ESTATAL  DE JUSTICIA ALTERNATIVA</t>
  </si>
  <si>
    <t xml:space="preserve">       312   JUZGADOS DE ORALIDAD PENAL</t>
  </si>
  <si>
    <t xml:space="preserve">       313   JUZGADOS DE ORALIDAD FAMILIAR</t>
  </si>
  <si>
    <t xml:space="preserve">       314   EJECUCION SANCIONES PENALES</t>
  </si>
  <si>
    <t xml:space="preserve">       315   JUZGADOS PARA ADOLESCENTES</t>
  </si>
  <si>
    <t xml:space="preserve">       316   VISITADURIA JUDICIAL</t>
  </si>
  <si>
    <t xml:space="preserve">       317   ESCUELA DE ESTUDIOS E INVESTIGACION</t>
  </si>
  <si>
    <t xml:space="preserve">       318   DIR.TECNOLOGIAS DE INFORMACION Y TELECOMUNICACIONES</t>
  </si>
  <si>
    <t xml:space="preserve">       319   DIR. ARCHIVO GENERAL</t>
  </si>
  <si>
    <t xml:space="preserve">       320   DIR.ASUNTOS JURIDICOS</t>
  </si>
  <si>
    <t xml:space="preserve">       321   COORDINACION DE PLANEACIÓN Y ESTADISTICA</t>
  </si>
  <si>
    <t xml:space="preserve">       322   DIR.SEGURIDAD INSTITUCIONAL</t>
  </si>
  <si>
    <t xml:space="preserve">       323   COORDINACION DE COMUNICACIÓN SOCIAL</t>
  </si>
  <si>
    <t xml:space="preserve">       324   UNIDAD DE ACCESO A LA INFORMACIÓN</t>
  </si>
  <si>
    <t xml:space="preserve">       325   COMITÉ DE IGUALDAD DE GENERO Y DERECHOS HUMANOS</t>
  </si>
  <si>
    <t xml:space="preserve">       326   JUZGADOS ORALIDAD MERCANTIL</t>
  </si>
  <si>
    <t xml:space="preserve">       327   COORDINACION SISTEMA DE GESTION ORAL</t>
  </si>
  <si>
    <t xml:space="preserve">       328    JUZGADOS DEL SISTEMA DE JUSTICIA LABORAL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</si>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</sst>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5" fillId="0" borderId="2" xfId="0" applyFont="1" applyBorder="1" applyProtection="1"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43" fontId="0" fillId="0" borderId="3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164" fontId="5" fillId="0" borderId="2" xfId="1" applyNumberFormat="1" applyFont="1" applyBorder="1" applyProtection="1"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0" fillId="0" borderId="2" xfId="0" applyBorder="1" applyAlignment="1">
      <alignment horizontal="left" wrapText="1" indent="9"/>
    </xf>
    <xf numFmtId="4" fontId="2" fillId="0" borderId="8" xfId="0" applyNumberFormat="1" applyFon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4" fontId="5" fillId="0" borderId="2" xfId="1" applyNumberFormat="1" applyFont="1" applyBorder="1" applyProtection="1">
      <protection locked="0"/>
    </xf>
    <xf numFmtId="4" fontId="5" fillId="0" borderId="0" xfId="1" applyNumberFormat="1" applyFont="1" applyProtection="1"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0" fillId="0" borderId="9" xfId="0" applyNumberFormat="1" applyBorder="1" applyAlignment="1" applyProtection="1">
      <alignment vertical="center" wrapText="1"/>
      <protection locked="0"/>
    </xf>
    <xf numFmtId="4" fontId="0" fillId="0" borderId="9" xfId="0" applyNumberFormat="1" applyBorder="1" applyAlignment="1">
      <alignment vertical="center"/>
    </xf>
    <xf numFmtId="4" fontId="0" fillId="0" borderId="12" xfId="0" applyNumberForma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indent="3"/>
    </xf>
    <xf numFmtId="0" fontId="0" fillId="0" borderId="0" xfId="0" applyAlignment="1">
      <alignment horizontal="center"/>
    </xf>
    <xf numFmtId="43" fontId="0" fillId="0" borderId="12" xfId="1" applyFont="1" applyBorder="1" applyAlignment="1">
      <alignment horizontal="center"/>
    </xf>
    <xf numFmtId="164" fontId="2" fillId="0" borderId="9" xfId="1" applyNumberFormat="1" applyFont="1" applyBorder="1" applyAlignment="1" applyProtection="1">
      <alignment horizontal="right" vertical="center"/>
      <protection locked="0"/>
    </xf>
    <xf numFmtId="164" fontId="5" fillId="0" borderId="5" xfId="1" applyNumberFormat="1" applyFont="1" applyBorder="1" applyProtection="1">
      <protection locked="0"/>
    </xf>
    <xf numFmtId="164" fontId="0" fillId="0" borderId="9" xfId="1" applyNumberFormat="1" applyFont="1" applyBorder="1" applyAlignment="1" applyProtection="1">
      <alignment horizontal="right" vertical="center"/>
      <protection locked="0"/>
    </xf>
    <xf numFmtId="164" fontId="0" fillId="0" borderId="9" xfId="1" applyNumberFormat="1" applyFont="1" applyBorder="1" applyAlignment="1">
      <alignment horizontal="right" vertical="center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164" fontId="0" fillId="3" borderId="2" xfId="1" applyNumberFormat="1" applyFont="1" applyFill="1" applyBorder="1" applyAlignment="1">
      <alignment vertical="center"/>
    </xf>
    <xf numFmtId="164" fontId="0" fillId="0" borderId="3" xfId="1" applyNumberFormat="1" applyFont="1" applyBorder="1"/>
    <xf numFmtId="164" fontId="0" fillId="0" borderId="0" xfId="1" applyNumberFormat="1" applyFont="1"/>
    <xf numFmtId="4" fontId="2" fillId="0" borderId="1" xfId="1" applyNumberFormat="1" applyFont="1" applyBorder="1" applyAlignment="1" applyProtection="1">
      <alignment vertical="center"/>
      <protection locked="0"/>
    </xf>
    <xf numFmtId="4" fontId="0" fillId="0" borderId="2" xfId="1" applyNumberFormat="1" applyFont="1" applyBorder="1" applyAlignment="1" applyProtection="1">
      <alignment vertical="center"/>
      <protection locked="0"/>
    </xf>
    <xf numFmtId="4" fontId="0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 applyProtection="1">
      <alignment vertical="center"/>
      <protection locked="0"/>
    </xf>
    <xf numFmtId="4" fontId="0" fillId="0" borderId="2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PJGT_000_1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28E7-585C-4D4D-9FA8-30214F4F998F}">
  <dimension ref="A1:G161"/>
  <sheetViews>
    <sheetView tabSelected="1" topLeftCell="A10" workbookViewId="0">
      <selection activeCell="B9" sqref="B9:G16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PODER JUDICIAL DEL ESTADO DE GUANAJUATO,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4" t="str">
        <f>TRIMESTRE</f>
        <v>Del 1 de enero al 30 de marzo de 2019 (b)</v>
      </c>
      <c r="B5" s="4"/>
      <c r="C5" s="4"/>
      <c r="D5" s="4"/>
      <c r="E5" s="4"/>
      <c r="F5" s="4"/>
      <c r="G5" s="4"/>
    </row>
    <row r="6" spans="1:7" x14ac:dyDescent="0.25">
      <c r="A6" s="5" t="s">
        <v>3</v>
      </c>
      <c r="B6" s="5"/>
      <c r="C6" s="5"/>
      <c r="D6" s="5"/>
      <c r="E6" s="5"/>
      <c r="F6" s="5"/>
      <c r="G6" s="5"/>
    </row>
    <row r="7" spans="1:7" x14ac:dyDescent="0.25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30" x14ac:dyDescent="0.25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x14ac:dyDescent="0.25">
      <c r="A9" s="9" t="s">
        <v>12</v>
      </c>
      <c r="B9" s="63">
        <f t="shared" ref="B9:G9" si="0">SUM(B10,B18,B28,B38,B48,B58,B62,B71,B75)</f>
        <v>1799040417</v>
      </c>
      <c r="C9" s="63">
        <f t="shared" si="0"/>
        <v>318859985.94</v>
      </c>
      <c r="D9" s="63">
        <f t="shared" si="0"/>
        <v>2117900402.9399998</v>
      </c>
      <c r="E9" s="63">
        <f t="shared" si="0"/>
        <v>325516227.24000001</v>
      </c>
      <c r="F9" s="63">
        <f t="shared" si="0"/>
        <v>323304965.92000002</v>
      </c>
      <c r="G9" s="63">
        <f t="shared" si="0"/>
        <v>1792384175.7</v>
      </c>
    </row>
    <row r="10" spans="1:7" x14ac:dyDescent="0.25">
      <c r="A10" s="10" t="s">
        <v>13</v>
      </c>
      <c r="B10" s="64">
        <f t="shared" ref="B10:G10" si="1">SUM(B11:B17)</f>
        <v>1430053982</v>
      </c>
      <c r="C10" s="64">
        <f t="shared" si="1"/>
        <v>1568716.0900000031</v>
      </c>
      <c r="D10" s="64">
        <f t="shared" si="1"/>
        <v>1431622698.0899999</v>
      </c>
      <c r="E10" s="64">
        <f t="shared" si="1"/>
        <v>283916675.18000001</v>
      </c>
      <c r="F10" s="64">
        <f t="shared" si="1"/>
        <v>283916675.18000001</v>
      </c>
      <c r="G10" s="64">
        <f t="shared" si="1"/>
        <v>1147706022.9100001</v>
      </c>
    </row>
    <row r="11" spans="1:7" x14ac:dyDescent="0.25">
      <c r="A11" s="11" t="s">
        <v>14</v>
      </c>
      <c r="B11" s="42">
        <v>324771213</v>
      </c>
      <c r="C11" s="60">
        <v>5715832.1600000001</v>
      </c>
      <c r="D11" s="42">
        <v>330487045.16000003</v>
      </c>
      <c r="E11" s="60">
        <v>79029372.670000002</v>
      </c>
      <c r="F11" s="60">
        <v>79029372.670000002</v>
      </c>
      <c r="G11" s="64">
        <f t="shared" ref="G11:G17" si="2">D11-E11</f>
        <v>251457672.49000001</v>
      </c>
    </row>
    <row r="12" spans="1:7" x14ac:dyDescent="0.25">
      <c r="A12" s="11" t="s">
        <v>15</v>
      </c>
      <c r="B12" s="42">
        <v>30193287</v>
      </c>
      <c r="C12" s="60"/>
      <c r="D12" s="42">
        <v>30193287</v>
      </c>
      <c r="E12" s="60">
        <v>5516156.8899999997</v>
      </c>
      <c r="F12" s="60">
        <v>5516156.8899999997</v>
      </c>
      <c r="G12" s="64">
        <f t="shared" si="2"/>
        <v>24677130.109999999</v>
      </c>
    </row>
    <row r="13" spans="1:7" x14ac:dyDescent="0.25">
      <c r="A13" s="11" t="s">
        <v>16</v>
      </c>
      <c r="B13" s="42">
        <v>454940497</v>
      </c>
      <c r="C13" s="60">
        <v>9980345.1199999992</v>
      </c>
      <c r="D13" s="42">
        <v>464920842.12</v>
      </c>
      <c r="E13" s="60">
        <v>71476966.189999998</v>
      </c>
      <c r="F13" s="60">
        <v>71476966.189999998</v>
      </c>
      <c r="G13" s="64">
        <f t="shared" si="2"/>
        <v>393443875.93000001</v>
      </c>
    </row>
    <row r="14" spans="1:7" x14ac:dyDescent="0.25">
      <c r="A14" s="11" t="s">
        <v>17</v>
      </c>
      <c r="B14" s="42">
        <v>111139495</v>
      </c>
      <c r="C14" s="60">
        <v>1572809.6299999994</v>
      </c>
      <c r="D14" s="42">
        <v>112712304.63</v>
      </c>
      <c r="E14" s="60">
        <v>24688993.049999997</v>
      </c>
      <c r="F14" s="60">
        <v>24688993.049999997</v>
      </c>
      <c r="G14" s="64">
        <f t="shared" si="2"/>
        <v>88023311.579999998</v>
      </c>
    </row>
    <row r="15" spans="1:7" x14ac:dyDescent="0.25">
      <c r="A15" s="11" t="s">
        <v>18</v>
      </c>
      <c r="B15" s="42">
        <v>398360807</v>
      </c>
      <c r="C15" s="60">
        <v>40707987.710000001</v>
      </c>
      <c r="D15" s="42">
        <v>439068794.70999998</v>
      </c>
      <c r="E15" s="60">
        <v>103205186.37999998</v>
      </c>
      <c r="F15" s="60">
        <v>103205186.37999998</v>
      </c>
      <c r="G15" s="64">
        <f t="shared" si="2"/>
        <v>335863608.32999998</v>
      </c>
    </row>
    <row r="16" spans="1:7" x14ac:dyDescent="0.25">
      <c r="A16" s="11" t="s">
        <v>19</v>
      </c>
      <c r="B16" s="42">
        <v>93216148</v>
      </c>
      <c r="C16" s="60">
        <v>-57227646.350000001</v>
      </c>
      <c r="D16" s="42">
        <v>35988501.649999999</v>
      </c>
      <c r="E16" s="60"/>
      <c r="F16" s="60"/>
      <c r="G16" s="64">
        <f t="shared" si="2"/>
        <v>35988501.649999999</v>
      </c>
    </row>
    <row r="17" spans="1:7" x14ac:dyDescent="0.25">
      <c r="A17" s="11" t="s">
        <v>20</v>
      </c>
      <c r="B17" s="42">
        <v>17432535</v>
      </c>
      <c r="C17" s="60">
        <v>819387.82</v>
      </c>
      <c r="D17" s="42">
        <v>18251922.82</v>
      </c>
      <c r="E17" s="60"/>
      <c r="F17" s="60"/>
      <c r="G17" s="64">
        <f t="shared" si="2"/>
        <v>18251922.82</v>
      </c>
    </row>
    <row r="18" spans="1:7" x14ac:dyDescent="0.25">
      <c r="A18" s="10" t="s">
        <v>21</v>
      </c>
      <c r="B18" s="64">
        <f t="shared" ref="B18:G18" si="3">SUM(B19:B27)</f>
        <v>77401080</v>
      </c>
      <c r="C18" s="64">
        <f t="shared" si="3"/>
        <v>-128483.16</v>
      </c>
      <c r="D18" s="64">
        <f t="shared" si="3"/>
        <v>77272596.840000004</v>
      </c>
      <c r="E18" s="64">
        <f t="shared" si="3"/>
        <v>6192235.9000000013</v>
      </c>
      <c r="F18" s="64">
        <f t="shared" si="3"/>
        <v>4165115.0000000005</v>
      </c>
      <c r="G18" s="64">
        <f t="shared" si="3"/>
        <v>71080360.939999998</v>
      </c>
    </row>
    <row r="19" spans="1:7" x14ac:dyDescent="0.25">
      <c r="A19" s="11" t="s">
        <v>22</v>
      </c>
      <c r="B19" s="42">
        <v>38095925</v>
      </c>
      <c r="C19" s="60">
        <v>-221343.16</v>
      </c>
      <c r="D19" s="42">
        <v>37874581.840000004</v>
      </c>
      <c r="E19" s="60">
        <v>2177139.8000000003</v>
      </c>
      <c r="F19" s="60">
        <v>187977.53999999998</v>
      </c>
      <c r="G19" s="64">
        <f>D19-E19</f>
        <v>35697442.040000007</v>
      </c>
    </row>
    <row r="20" spans="1:7" x14ac:dyDescent="0.25">
      <c r="A20" s="11" t="s">
        <v>23</v>
      </c>
      <c r="B20" s="42">
        <v>8580068</v>
      </c>
      <c r="C20" s="60"/>
      <c r="D20" s="42">
        <v>8580068</v>
      </c>
      <c r="E20" s="60">
        <v>381467.86</v>
      </c>
      <c r="F20" s="60">
        <v>381467.86</v>
      </c>
      <c r="G20" s="64">
        <f t="shared" ref="G20:G27" si="4">D20-E20</f>
        <v>8198600.1399999997</v>
      </c>
    </row>
    <row r="21" spans="1:7" x14ac:dyDescent="0.25">
      <c r="A21" s="11" t="s">
        <v>24</v>
      </c>
      <c r="B21" s="42"/>
      <c r="C21" s="60"/>
      <c r="D21" s="42"/>
      <c r="E21" s="60"/>
      <c r="F21" s="60"/>
      <c r="G21" s="64">
        <f t="shared" si="4"/>
        <v>0</v>
      </c>
    </row>
    <row r="22" spans="1:7" x14ac:dyDescent="0.25">
      <c r="A22" s="11" t="s">
        <v>25</v>
      </c>
      <c r="B22" s="42">
        <v>3022273</v>
      </c>
      <c r="C22" s="60"/>
      <c r="D22" s="42">
        <v>3022273</v>
      </c>
      <c r="E22" s="60">
        <v>130819.77</v>
      </c>
      <c r="F22" s="60">
        <v>106581.13</v>
      </c>
      <c r="G22" s="64">
        <f t="shared" si="4"/>
        <v>2891453.23</v>
      </c>
    </row>
    <row r="23" spans="1:7" x14ac:dyDescent="0.25">
      <c r="A23" s="11" t="s">
        <v>26</v>
      </c>
      <c r="B23" s="42">
        <v>104000</v>
      </c>
      <c r="C23" s="60"/>
      <c r="D23" s="42">
        <v>104000</v>
      </c>
      <c r="E23" s="60">
        <v>1373.5</v>
      </c>
      <c r="F23" s="60">
        <v>1373.5</v>
      </c>
      <c r="G23" s="64">
        <f t="shared" si="4"/>
        <v>102626.5</v>
      </c>
    </row>
    <row r="24" spans="1:7" x14ac:dyDescent="0.25">
      <c r="A24" s="11" t="s">
        <v>27</v>
      </c>
      <c r="B24" s="42">
        <v>23025200</v>
      </c>
      <c r="C24" s="60"/>
      <c r="D24" s="42">
        <v>23025200</v>
      </c>
      <c r="E24" s="60">
        <v>3311754.6900000009</v>
      </c>
      <c r="F24" s="60">
        <v>3311754.6900000009</v>
      </c>
      <c r="G24" s="64">
        <f t="shared" si="4"/>
        <v>19713445.309999999</v>
      </c>
    </row>
    <row r="25" spans="1:7" x14ac:dyDescent="0.25">
      <c r="A25" s="11" t="s">
        <v>28</v>
      </c>
      <c r="B25" s="42">
        <v>2136250</v>
      </c>
      <c r="C25" s="60"/>
      <c r="D25" s="42">
        <v>2136250</v>
      </c>
      <c r="E25" s="60">
        <v>84302.17</v>
      </c>
      <c r="F25" s="60">
        <v>70582.17</v>
      </c>
      <c r="G25" s="64">
        <f t="shared" si="4"/>
        <v>2051947.83</v>
      </c>
    </row>
    <row r="26" spans="1:7" x14ac:dyDescent="0.25">
      <c r="A26" s="11" t="s">
        <v>29</v>
      </c>
      <c r="B26" s="42"/>
      <c r="C26" s="60"/>
      <c r="D26" s="42"/>
      <c r="E26" s="60"/>
      <c r="F26" s="60"/>
      <c r="G26" s="64">
        <f t="shared" si="4"/>
        <v>0</v>
      </c>
    </row>
    <row r="27" spans="1:7" x14ac:dyDescent="0.25">
      <c r="A27" s="11" t="s">
        <v>30</v>
      </c>
      <c r="B27" s="42">
        <v>2437364</v>
      </c>
      <c r="C27" s="60">
        <v>92860</v>
      </c>
      <c r="D27" s="42">
        <v>2530224</v>
      </c>
      <c r="E27" s="60">
        <v>105378.11</v>
      </c>
      <c r="F27" s="60">
        <v>105378.11</v>
      </c>
      <c r="G27" s="64">
        <f t="shared" si="4"/>
        <v>2424845.89</v>
      </c>
    </row>
    <row r="28" spans="1:7" x14ac:dyDescent="0.25">
      <c r="A28" s="10" t="s">
        <v>31</v>
      </c>
      <c r="B28" s="64">
        <f t="shared" ref="B28:G28" si="5">SUM(B29:B37)</f>
        <v>227075737</v>
      </c>
      <c r="C28" s="64">
        <f t="shared" si="5"/>
        <v>128102.53000000003</v>
      </c>
      <c r="D28" s="64">
        <f t="shared" si="5"/>
        <v>227203839.52999997</v>
      </c>
      <c r="E28" s="64">
        <f t="shared" si="5"/>
        <v>23340522.850000001</v>
      </c>
      <c r="F28" s="64">
        <f t="shared" si="5"/>
        <v>23156382.43</v>
      </c>
      <c r="G28" s="64">
        <f t="shared" si="5"/>
        <v>203863316.68000001</v>
      </c>
    </row>
    <row r="29" spans="1:7" x14ac:dyDescent="0.25">
      <c r="A29" s="11" t="s">
        <v>32</v>
      </c>
      <c r="B29" s="42">
        <v>39149440</v>
      </c>
      <c r="C29" s="60"/>
      <c r="D29" s="42">
        <v>39149440</v>
      </c>
      <c r="E29" s="60">
        <v>5821533.2199999988</v>
      </c>
      <c r="F29" s="60">
        <v>5813778.0399999982</v>
      </c>
      <c r="G29" s="64">
        <f>D29-E29</f>
        <v>33327906.780000001</v>
      </c>
    </row>
    <row r="30" spans="1:7" x14ac:dyDescent="0.25">
      <c r="A30" s="11" t="s">
        <v>33</v>
      </c>
      <c r="B30" s="42">
        <v>17972129</v>
      </c>
      <c r="C30" s="60"/>
      <c r="D30" s="42">
        <v>17972129</v>
      </c>
      <c r="E30" s="60">
        <v>1802492.79</v>
      </c>
      <c r="F30" s="60">
        <v>1802492.79</v>
      </c>
      <c r="G30" s="64">
        <f t="shared" ref="G30:G37" si="6">D30-E30</f>
        <v>16169636.210000001</v>
      </c>
    </row>
    <row r="31" spans="1:7" x14ac:dyDescent="0.25">
      <c r="A31" s="11" t="s">
        <v>34</v>
      </c>
      <c r="B31" s="42">
        <v>47327088</v>
      </c>
      <c r="C31" s="60">
        <v>319400</v>
      </c>
      <c r="D31" s="42">
        <v>47646488</v>
      </c>
      <c r="E31" s="60">
        <v>5609542.5299999993</v>
      </c>
      <c r="F31" s="60">
        <v>5609542.5299999993</v>
      </c>
      <c r="G31" s="64">
        <f t="shared" si="6"/>
        <v>42036945.469999999</v>
      </c>
    </row>
    <row r="32" spans="1:7" x14ac:dyDescent="0.25">
      <c r="A32" s="11" t="s">
        <v>35</v>
      </c>
      <c r="B32" s="42">
        <v>4709000</v>
      </c>
      <c r="C32" s="60"/>
      <c r="D32" s="42">
        <v>4709000</v>
      </c>
      <c r="E32" s="60">
        <v>189124.32</v>
      </c>
      <c r="F32" s="60">
        <v>189124.32</v>
      </c>
      <c r="G32" s="64">
        <f t="shared" si="6"/>
        <v>4519875.68</v>
      </c>
    </row>
    <row r="33" spans="1:7" x14ac:dyDescent="0.25">
      <c r="A33" s="11" t="s">
        <v>36</v>
      </c>
      <c r="B33" s="42">
        <v>68173591</v>
      </c>
      <c r="C33" s="60">
        <v>-55977.67</v>
      </c>
      <c r="D33" s="42">
        <v>68117613.329999998</v>
      </c>
      <c r="E33" s="60">
        <v>2844006.9</v>
      </c>
      <c r="F33" s="60">
        <v>2667621.6599999997</v>
      </c>
      <c r="G33" s="64">
        <f t="shared" si="6"/>
        <v>65273606.43</v>
      </c>
    </row>
    <row r="34" spans="1:7" x14ac:dyDescent="0.25">
      <c r="A34" s="11" t="s">
        <v>37</v>
      </c>
      <c r="B34" s="42">
        <v>11360900</v>
      </c>
      <c r="C34" s="60"/>
      <c r="D34" s="42">
        <v>11360900</v>
      </c>
      <c r="E34" s="60">
        <v>54509.77</v>
      </c>
      <c r="F34" s="60">
        <v>54509.77</v>
      </c>
      <c r="G34" s="64">
        <f t="shared" si="6"/>
        <v>11306390.23</v>
      </c>
    </row>
    <row r="35" spans="1:7" x14ac:dyDescent="0.25">
      <c r="A35" s="11" t="s">
        <v>38</v>
      </c>
      <c r="B35" s="42">
        <v>4909330</v>
      </c>
      <c r="C35" s="60"/>
      <c r="D35" s="42">
        <v>4909330</v>
      </c>
      <c r="E35" s="60">
        <v>267945.8</v>
      </c>
      <c r="F35" s="60">
        <v>267945.8</v>
      </c>
      <c r="G35" s="64">
        <f t="shared" si="6"/>
        <v>4641384.2</v>
      </c>
    </row>
    <row r="36" spans="1:7" x14ac:dyDescent="0.25">
      <c r="A36" s="11" t="s">
        <v>39</v>
      </c>
      <c r="B36" s="42">
        <v>6688000</v>
      </c>
      <c r="C36" s="60"/>
      <c r="D36" s="42">
        <v>6688000</v>
      </c>
      <c r="E36" s="60">
        <v>1184156.7000000002</v>
      </c>
      <c r="F36" s="60">
        <v>1184156.7000000002</v>
      </c>
      <c r="G36" s="64">
        <f t="shared" si="6"/>
        <v>5503843.2999999998</v>
      </c>
    </row>
    <row r="37" spans="1:7" x14ac:dyDescent="0.25">
      <c r="A37" s="11" t="s">
        <v>40</v>
      </c>
      <c r="B37" s="42">
        <v>26786259</v>
      </c>
      <c r="C37" s="60">
        <v>-135319.79999999999</v>
      </c>
      <c r="D37" s="42">
        <v>26650939.199999999</v>
      </c>
      <c r="E37" s="60">
        <v>5567210.8200000003</v>
      </c>
      <c r="F37" s="60">
        <v>5567210.8200000003</v>
      </c>
      <c r="G37" s="64">
        <f t="shared" si="6"/>
        <v>21083728.379999999</v>
      </c>
    </row>
    <row r="38" spans="1:7" x14ac:dyDescent="0.25">
      <c r="A38" s="10" t="s">
        <v>41</v>
      </c>
      <c r="B38" s="64">
        <f t="shared" ref="B38:G38" si="7">SUM(B39:B47)</f>
        <v>7336156</v>
      </c>
      <c r="C38" s="64">
        <f t="shared" si="7"/>
        <v>0</v>
      </c>
      <c r="D38" s="64">
        <f t="shared" si="7"/>
        <v>7336156</v>
      </c>
      <c r="E38" s="64">
        <f t="shared" si="7"/>
        <v>1273328.5</v>
      </c>
      <c r="F38" s="64">
        <f t="shared" si="7"/>
        <v>1273328.5</v>
      </c>
      <c r="G38" s="64">
        <f t="shared" si="7"/>
        <v>6062827.5</v>
      </c>
    </row>
    <row r="39" spans="1:7" x14ac:dyDescent="0.25">
      <c r="A39" s="11" t="s">
        <v>42</v>
      </c>
      <c r="B39" s="42"/>
      <c r="C39" s="60"/>
      <c r="D39" s="42"/>
      <c r="E39" s="60"/>
      <c r="F39" s="60"/>
      <c r="G39" s="64">
        <f>D39-E39</f>
        <v>0</v>
      </c>
    </row>
    <row r="40" spans="1:7" x14ac:dyDescent="0.25">
      <c r="A40" s="11" t="s">
        <v>43</v>
      </c>
      <c r="B40" s="42"/>
      <c r="C40" s="60"/>
      <c r="D40" s="42"/>
      <c r="E40" s="60"/>
      <c r="F40" s="60"/>
      <c r="G40" s="64">
        <f t="shared" ref="G40:G47" si="8">D40-E40</f>
        <v>0</v>
      </c>
    </row>
    <row r="41" spans="1:7" x14ac:dyDescent="0.25">
      <c r="A41" s="11" t="s">
        <v>44</v>
      </c>
      <c r="B41" s="42"/>
      <c r="C41" s="60"/>
      <c r="D41" s="42"/>
      <c r="E41" s="60"/>
      <c r="F41" s="60"/>
      <c r="G41" s="64">
        <f t="shared" si="8"/>
        <v>0</v>
      </c>
    </row>
    <row r="42" spans="1:7" x14ac:dyDescent="0.25">
      <c r="A42" s="11" t="s">
        <v>45</v>
      </c>
      <c r="B42" s="42">
        <v>300000</v>
      </c>
      <c r="C42" s="60"/>
      <c r="D42" s="42">
        <v>300000</v>
      </c>
      <c r="E42" s="60"/>
      <c r="F42" s="60"/>
      <c r="G42" s="64">
        <f t="shared" si="8"/>
        <v>300000</v>
      </c>
    </row>
    <row r="43" spans="1:7" x14ac:dyDescent="0.25">
      <c r="A43" s="11" t="s">
        <v>46</v>
      </c>
      <c r="B43" s="42">
        <v>7036156</v>
      </c>
      <c r="C43" s="60"/>
      <c r="D43" s="42">
        <v>7036156</v>
      </c>
      <c r="E43" s="60">
        <v>1273328.5</v>
      </c>
      <c r="F43" s="60">
        <v>1273328.5</v>
      </c>
      <c r="G43" s="64">
        <f t="shared" si="8"/>
        <v>5762827.5</v>
      </c>
    </row>
    <row r="44" spans="1:7" x14ac:dyDescent="0.25">
      <c r="A44" s="11" t="s">
        <v>47</v>
      </c>
      <c r="B44" s="42"/>
      <c r="C44" s="60"/>
      <c r="D44" s="42"/>
      <c r="E44" s="60"/>
      <c r="F44" s="60"/>
      <c r="G44" s="64">
        <f t="shared" si="8"/>
        <v>0</v>
      </c>
    </row>
    <row r="45" spans="1:7" x14ac:dyDescent="0.25">
      <c r="A45" s="11" t="s">
        <v>48</v>
      </c>
      <c r="B45" s="42"/>
      <c r="C45" s="60"/>
      <c r="D45" s="42"/>
      <c r="E45" s="60"/>
      <c r="F45" s="60"/>
      <c r="G45" s="64">
        <f t="shared" si="8"/>
        <v>0</v>
      </c>
    </row>
    <row r="46" spans="1:7" x14ac:dyDescent="0.25">
      <c r="A46" s="11" t="s">
        <v>49</v>
      </c>
      <c r="B46" s="42"/>
      <c r="C46" s="60"/>
      <c r="D46" s="42"/>
      <c r="E46" s="60"/>
      <c r="F46" s="60"/>
      <c r="G46" s="64">
        <f t="shared" si="8"/>
        <v>0</v>
      </c>
    </row>
    <row r="47" spans="1:7" x14ac:dyDescent="0.25">
      <c r="A47" s="11" t="s">
        <v>50</v>
      </c>
      <c r="B47" s="42"/>
      <c r="C47" s="60"/>
      <c r="D47" s="42"/>
      <c r="E47" s="60"/>
      <c r="F47" s="60"/>
      <c r="G47" s="64">
        <f t="shared" si="8"/>
        <v>0</v>
      </c>
    </row>
    <row r="48" spans="1:7" x14ac:dyDescent="0.25">
      <c r="A48" s="10" t="s">
        <v>51</v>
      </c>
      <c r="B48" s="64">
        <f t="shared" ref="B48:G48" si="9">SUM(B49:B57)</f>
        <v>11237462</v>
      </c>
      <c r="C48" s="64">
        <f t="shared" si="9"/>
        <v>53017138.739999987</v>
      </c>
      <c r="D48" s="64">
        <f t="shared" si="9"/>
        <v>64254600.739999987</v>
      </c>
      <c r="E48" s="64">
        <f t="shared" si="9"/>
        <v>1173140.1400000001</v>
      </c>
      <c r="F48" s="64">
        <f t="shared" si="9"/>
        <v>1173140.1400000001</v>
      </c>
      <c r="G48" s="64">
        <f t="shared" si="9"/>
        <v>63081460.599999987</v>
      </c>
    </row>
    <row r="49" spans="1:7" x14ac:dyDescent="0.25">
      <c r="A49" s="11" t="s">
        <v>52</v>
      </c>
      <c r="B49" s="42">
        <v>9569362</v>
      </c>
      <c r="C49" s="60">
        <v>45275546.43999999</v>
      </c>
      <c r="D49" s="42">
        <v>54844908.43999999</v>
      </c>
      <c r="E49" s="60">
        <v>1062597.81</v>
      </c>
      <c r="F49" s="60">
        <v>1062597.81</v>
      </c>
      <c r="G49" s="64">
        <f>D49-E49</f>
        <v>53782310.629999988</v>
      </c>
    </row>
    <row r="50" spans="1:7" x14ac:dyDescent="0.25">
      <c r="A50" s="11" t="s">
        <v>53</v>
      </c>
      <c r="B50" s="42">
        <v>100000</v>
      </c>
      <c r="C50" s="60">
        <v>279697.8</v>
      </c>
      <c r="D50" s="42">
        <v>379697.8</v>
      </c>
      <c r="E50" s="60">
        <v>68008.479999999996</v>
      </c>
      <c r="F50" s="60">
        <v>68008.479999999996</v>
      </c>
      <c r="G50" s="64">
        <f t="shared" ref="G50:G57" si="10">D50-E50</f>
        <v>311689.32</v>
      </c>
    </row>
    <row r="51" spans="1:7" x14ac:dyDescent="0.25">
      <c r="A51" s="11" t="s">
        <v>54</v>
      </c>
      <c r="B51" s="42">
        <v>50000</v>
      </c>
      <c r="C51" s="60">
        <v>0</v>
      </c>
      <c r="D51" s="42">
        <v>50000</v>
      </c>
      <c r="E51" s="60"/>
      <c r="F51" s="60"/>
      <c r="G51" s="64">
        <f t="shared" si="10"/>
        <v>50000</v>
      </c>
    </row>
    <row r="52" spans="1:7" x14ac:dyDescent="0.25">
      <c r="A52" s="11" t="s">
        <v>55</v>
      </c>
      <c r="B52" s="42"/>
      <c r="C52" s="60">
        <v>967702.5</v>
      </c>
      <c r="D52" s="42">
        <v>967702.5</v>
      </c>
      <c r="E52" s="60"/>
      <c r="F52" s="60"/>
      <c r="G52" s="64">
        <f t="shared" si="10"/>
        <v>967702.5</v>
      </c>
    </row>
    <row r="53" spans="1:7" x14ac:dyDescent="0.25">
      <c r="A53" s="11" t="s">
        <v>56</v>
      </c>
      <c r="B53" s="42"/>
      <c r="C53" s="60"/>
      <c r="D53" s="42"/>
      <c r="E53" s="60"/>
      <c r="F53" s="60"/>
      <c r="G53" s="64">
        <f t="shared" si="10"/>
        <v>0</v>
      </c>
    </row>
    <row r="54" spans="1:7" x14ac:dyDescent="0.25">
      <c r="A54" s="11" t="s">
        <v>57</v>
      </c>
      <c r="B54" s="42">
        <v>376500</v>
      </c>
      <c r="C54" s="60"/>
      <c r="D54" s="42">
        <v>376500</v>
      </c>
      <c r="E54" s="60">
        <v>4158</v>
      </c>
      <c r="F54" s="60">
        <v>4158</v>
      </c>
      <c r="G54" s="64">
        <f t="shared" si="10"/>
        <v>372342</v>
      </c>
    </row>
    <row r="55" spans="1:7" x14ac:dyDescent="0.25">
      <c r="A55" s="11" t="s">
        <v>58</v>
      </c>
      <c r="B55" s="42"/>
      <c r="C55" s="60"/>
      <c r="D55" s="42"/>
      <c r="E55" s="60"/>
      <c r="F55" s="60"/>
      <c r="G55" s="64">
        <f t="shared" si="10"/>
        <v>0</v>
      </c>
    </row>
    <row r="56" spans="1:7" x14ac:dyDescent="0.25">
      <c r="A56" s="11" t="s">
        <v>59</v>
      </c>
      <c r="B56" s="42"/>
      <c r="C56" s="60"/>
      <c r="D56" s="42"/>
      <c r="E56" s="60"/>
      <c r="F56" s="60"/>
      <c r="G56" s="64">
        <f t="shared" si="10"/>
        <v>0</v>
      </c>
    </row>
    <row r="57" spans="1:7" x14ac:dyDescent="0.25">
      <c r="A57" s="11" t="s">
        <v>60</v>
      </c>
      <c r="B57" s="42">
        <v>1141600</v>
      </c>
      <c r="C57" s="60">
        <v>6494192</v>
      </c>
      <c r="D57" s="42">
        <v>7635792</v>
      </c>
      <c r="E57" s="60">
        <v>38375.85</v>
      </c>
      <c r="F57" s="60">
        <v>38375.85</v>
      </c>
      <c r="G57" s="64">
        <f t="shared" si="10"/>
        <v>7597416.1500000004</v>
      </c>
    </row>
    <row r="58" spans="1:7" x14ac:dyDescent="0.25">
      <c r="A58" s="10" t="s">
        <v>61</v>
      </c>
      <c r="B58" s="64">
        <f t="shared" ref="B58:G58" si="11">SUM(B59:B61)</f>
        <v>3500000</v>
      </c>
      <c r="C58" s="64">
        <f t="shared" si="11"/>
        <v>249212011.19000003</v>
      </c>
      <c r="D58" s="64">
        <f t="shared" si="11"/>
        <v>252712011.19000003</v>
      </c>
      <c r="E58" s="64">
        <f t="shared" si="11"/>
        <v>9620324.6700000018</v>
      </c>
      <c r="F58" s="64">
        <f t="shared" si="11"/>
        <v>9620324.6700000018</v>
      </c>
      <c r="G58" s="64">
        <f t="shared" si="11"/>
        <v>243091686.52000004</v>
      </c>
    </row>
    <row r="59" spans="1:7" x14ac:dyDescent="0.25">
      <c r="A59" s="11" t="s">
        <v>62</v>
      </c>
      <c r="B59" s="42"/>
      <c r="C59" s="60"/>
      <c r="D59" s="42"/>
      <c r="E59" s="60"/>
      <c r="F59" s="60"/>
      <c r="G59" s="64">
        <f>D59-E59</f>
        <v>0</v>
      </c>
    </row>
    <row r="60" spans="1:7" x14ac:dyDescent="0.25">
      <c r="A60" s="11" t="s">
        <v>63</v>
      </c>
      <c r="B60" s="42">
        <v>3500000</v>
      </c>
      <c r="C60" s="60">
        <v>249212011.19000003</v>
      </c>
      <c r="D60" s="42">
        <v>252712011.19000003</v>
      </c>
      <c r="E60" s="60">
        <v>9620324.6700000018</v>
      </c>
      <c r="F60" s="60">
        <v>9620324.6700000018</v>
      </c>
      <c r="G60" s="64">
        <f>D60-E60</f>
        <v>243091686.52000004</v>
      </c>
    </row>
    <row r="61" spans="1:7" x14ac:dyDescent="0.25">
      <c r="A61" s="11" t="s">
        <v>64</v>
      </c>
      <c r="B61" s="42"/>
      <c r="C61" s="60"/>
      <c r="D61" s="42"/>
      <c r="E61" s="60"/>
      <c r="F61" s="60"/>
      <c r="G61" s="64">
        <f>D61-E61</f>
        <v>0</v>
      </c>
    </row>
    <row r="62" spans="1:7" x14ac:dyDescent="0.25">
      <c r="A62" s="10" t="s">
        <v>65</v>
      </c>
      <c r="B62" s="64">
        <f t="shared" ref="B62:G62" si="12">SUM(B63:B67,B69:B70)</f>
        <v>42436000</v>
      </c>
      <c r="C62" s="64">
        <f t="shared" si="12"/>
        <v>15062500.550000001</v>
      </c>
      <c r="D62" s="64">
        <f t="shared" si="12"/>
        <v>57498500.550000004</v>
      </c>
      <c r="E62" s="64">
        <f t="shared" si="12"/>
        <v>0</v>
      </c>
      <c r="F62" s="64">
        <f t="shared" si="12"/>
        <v>0</v>
      </c>
      <c r="G62" s="64">
        <f t="shared" si="12"/>
        <v>57498500.550000004</v>
      </c>
    </row>
    <row r="63" spans="1:7" x14ac:dyDescent="0.25">
      <c r="A63" s="11" t="s">
        <v>66</v>
      </c>
      <c r="B63" s="64"/>
      <c r="C63" s="64"/>
      <c r="D63" s="64"/>
      <c r="E63" s="64"/>
      <c r="F63" s="64"/>
      <c r="G63" s="64">
        <f>D63-E63</f>
        <v>0</v>
      </c>
    </row>
    <row r="64" spans="1:7" x14ac:dyDescent="0.25">
      <c r="A64" s="11" t="s">
        <v>67</v>
      </c>
      <c r="B64" s="64"/>
      <c r="C64" s="64"/>
      <c r="D64" s="64"/>
      <c r="E64" s="64"/>
      <c r="F64" s="64"/>
      <c r="G64" s="64">
        <f t="shared" ref="G64:G70" si="13">D64-E64</f>
        <v>0</v>
      </c>
    </row>
    <row r="65" spans="1:7" x14ac:dyDescent="0.25">
      <c r="A65" s="11" t="s">
        <v>68</v>
      </c>
      <c r="B65" s="64"/>
      <c r="C65" s="64"/>
      <c r="D65" s="64"/>
      <c r="E65" s="64"/>
      <c r="F65" s="64"/>
      <c r="G65" s="64">
        <f t="shared" si="13"/>
        <v>0</v>
      </c>
    </row>
    <row r="66" spans="1:7" x14ac:dyDescent="0.25">
      <c r="A66" s="11" t="s">
        <v>69</v>
      </c>
      <c r="B66" s="64"/>
      <c r="C66" s="64"/>
      <c r="D66" s="64"/>
      <c r="E66" s="64"/>
      <c r="F66" s="64"/>
      <c r="G66" s="64">
        <f t="shared" si="13"/>
        <v>0</v>
      </c>
    </row>
    <row r="67" spans="1:7" x14ac:dyDescent="0.25">
      <c r="A67" s="11" t="s">
        <v>70</v>
      </c>
      <c r="B67" s="64"/>
      <c r="C67" s="64"/>
      <c r="D67" s="64"/>
      <c r="E67" s="64"/>
      <c r="F67" s="64"/>
      <c r="G67" s="64">
        <f t="shared" si="13"/>
        <v>0</v>
      </c>
    </row>
    <row r="68" spans="1:7" x14ac:dyDescent="0.25">
      <c r="A68" s="11" t="s">
        <v>71</v>
      </c>
      <c r="B68" s="64"/>
      <c r="C68" s="64"/>
      <c r="D68" s="64"/>
      <c r="E68" s="64"/>
      <c r="F68" s="64"/>
      <c r="G68" s="64">
        <f t="shared" si="13"/>
        <v>0</v>
      </c>
    </row>
    <row r="69" spans="1:7" x14ac:dyDescent="0.25">
      <c r="A69" s="11" t="s">
        <v>72</v>
      </c>
      <c r="B69" s="64"/>
      <c r="C69" s="64"/>
      <c r="D69" s="64"/>
      <c r="E69" s="64"/>
      <c r="F69" s="64"/>
      <c r="G69" s="64">
        <f t="shared" si="13"/>
        <v>0</v>
      </c>
    </row>
    <row r="70" spans="1:7" x14ac:dyDescent="0.25">
      <c r="A70" s="11" t="s">
        <v>73</v>
      </c>
      <c r="B70" s="42">
        <v>42436000</v>
      </c>
      <c r="C70" s="60">
        <v>15062500.550000001</v>
      </c>
      <c r="D70" s="42">
        <v>57498500.550000004</v>
      </c>
      <c r="E70" s="60"/>
      <c r="F70" s="60"/>
      <c r="G70" s="64">
        <f t="shared" si="13"/>
        <v>57498500.550000004</v>
      </c>
    </row>
    <row r="71" spans="1:7" x14ac:dyDescent="0.25">
      <c r="A71" s="10" t="s">
        <v>74</v>
      </c>
      <c r="B71" s="64">
        <f t="shared" ref="B71:G71" si="14">SUM(B72:B74)</f>
        <v>0</v>
      </c>
      <c r="C71" s="64">
        <f t="shared" si="14"/>
        <v>0</v>
      </c>
      <c r="D71" s="64">
        <f t="shared" si="14"/>
        <v>0</v>
      </c>
      <c r="E71" s="64">
        <f t="shared" si="14"/>
        <v>0</v>
      </c>
      <c r="F71" s="64">
        <f t="shared" si="14"/>
        <v>0</v>
      </c>
      <c r="G71" s="64">
        <f t="shared" si="14"/>
        <v>0</v>
      </c>
    </row>
    <row r="72" spans="1:7" x14ac:dyDescent="0.25">
      <c r="A72" s="11" t="s">
        <v>75</v>
      </c>
      <c r="B72" s="64"/>
      <c r="C72" s="64"/>
      <c r="D72" s="64"/>
      <c r="E72" s="64"/>
      <c r="F72" s="64"/>
      <c r="G72" s="64">
        <f>D72-E72</f>
        <v>0</v>
      </c>
    </row>
    <row r="73" spans="1:7" x14ac:dyDescent="0.25">
      <c r="A73" s="11" t="s">
        <v>76</v>
      </c>
      <c r="B73" s="64"/>
      <c r="C73" s="64"/>
      <c r="D73" s="64"/>
      <c r="E73" s="64"/>
      <c r="F73" s="64"/>
      <c r="G73" s="64">
        <f>D73-E73</f>
        <v>0</v>
      </c>
    </row>
    <row r="74" spans="1:7" x14ac:dyDescent="0.25">
      <c r="A74" s="11" t="s">
        <v>77</v>
      </c>
      <c r="B74" s="64"/>
      <c r="C74" s="64"/>
      <c r="D74" s="64"/>
      <c r="E74" s="64"/>
      <c r="F74" s="64"/>
      <c r="G74" s="64">
        <f>D74-E74</f>
        <v>0</v>
      </c>
    </row>
    <row r="75" spans="1:7" x14ac:dyDescent="0.25">
      <c r="A75" s="10" t="s">
        <v>78</v>
      </c>
      <c r="B75" s="64">
        <f t="shared" ref="B75:G75" si="15">SUM(B76:B82)</f>
        <v>0</v>
      </c>
      <c r="C75" s="64">
        <f t="shared" si="15"/>
        <v>0</v>
      </c>
      <c r="D75" s="64">
        <f t="shared" si="15"/>
        <v>0</v>
      </c>
      <c r="E75" s="64">
        <f t="shared" si="15"/>
        <v>0</v>
      </c>
      <c r="F75" s="64">
        <f t="shared" si="15"/>
        <v>0</v>
      </c>
      <c r="G75" s="64">
        <f t="shared" si="15"/>
        <v>0</v>
      </c>
    </row>
    <row r="76" spans="1:7" x14ac:dyDescent="0.25">
      <c r="A76" s="11" t="s">
        <v>79</v>
      </c>
      <c r="B76" s="64"/>
      <c r="C76" s="64"/>
      <c r="D76" s="64"/>
      <c r="E76" s="64"/>
      <c r="F76" s="64"/>
      <c r="G76" s="64">
        <f>D76-E76</f>
        <v>0</v>
      </c>
    </row>
    <row r="77" spans="1:7" x14ac:dyDescent="0.25">
      <c r="A77" s="11" t="s">
        <v>80</v>
      </c>
      <c r="B77" s="64"/>
      <c r="C77" s="64"/>
      <c r="D77" s="64"/>
      <c r="E77" s="64"/>
      <c r="F77" s="64"/>
      <c r="G77" s="64">
        <f t="shared" ref="G77:G82" si="16">D77-E77</f>
        <v>0</v>
      </c>
    </row>
    <row r="78" spans="1:7" x14ac:dyDescent="0.25">
      <c r="A78" s="11" t="s">
        <v>81</v>
      </c>
      <c r="B78" s="64"/>
      <c r="C78" s="64"/>
      <c r="D78" s="64"/>
      <c r="E78" s="64"/>
      <c r="F78" s="64"/>
      <c r="G78" s="64">
        <f t="shared" si="16"/>
        <v>0</v>
      </c>
    </row>
    <row r="79" spans="1:7" x14ac:dyDescent="0.25">
      <c r="A79" s="11" t="s">
        <v>82</v>
      </c>
      <c r="B79" s="64"/>
      <c r="C79" s="64"/>
      <c r="D79" s="64"/>
      <c r="E79" s="64"/>
      <c r="F79" s="64"/>
      <c r="G79" s="64">
        <f t="shared" si="16"/>
        <v>0</v>
      </c>
    </row>
    <row r="80" spans="1:7" x14ac:dyDescent="0.25">
      <c r="A80" s="11" t="s">
        <v>83</v>
      </c>
      <c r="B80" s="64"/>
      <c r="C80" s="64"/>
      <c r="D80" s="64"/>
      <c r="E80" s="64"/>
      <c r="F80" s="64"/>
      <c r="G80" s="64">
        <f t="shared" si="16"/>
        <v>0</v>
      </c>
    </row>
    <row r="81" spans="1:7" x14ac:dyDescent="0.25">
      <c r="A81" s="11" t="s">
        <v>84</v>
      </c>
      <c r="B81" s="64"/>
      <c r="C81" s="64"/>
      <c r="D81" s="64"/>
      <c r="E81" s="64"/>
      <c r="F81" s="64"/>
      <c r="G81" s="64">
        <f t="shared" si="16"/>
        <v>0</v>
      </c>
    </row>
    <row r="82" spans="1:7" x14ac:dyDescent="0.25">
      <c r="A82" s="11" t="s">
        <v>85</v>
      </c>
      <c r="B82" s="64"/>
      <c r="C82" s="64"/>
      <c r="D82" s="64"/>
      <c r="E82" s="64"/>
      <c r="F82" s="64"/>
      <c r="G82" s="64">
        <f t="shared" si="16"/>
        <v>0</v>
      </c>
    </row>
    <row r="83" spans="1:7" x14ac:dyDescent="0.25">
      <c r="A83" s="12"/>
      <c r="B83" s="65"/>
      <c r="C83" s="65"/>
      <c r="D83" s="65"/>
      <c r="E83" s="65"/>
      <c r="F83" s="65"/>
      <c r="G83" s="65"/>
    </row>
    <row r="84" spans="1:7" x14ac:dyDescent="0.25">
      <c r="A84" s="13" t="s">
        <v>86</v>
      </c>
      <c r="B84" s="63">
        <f t="shared" ref="B84:G84" si="17">SUM(B85,B93,B103,B113,B123,B133,B137,B146,B150)</f>
        <v>0</v>
      </c>
      <c r="C84" s="63">
        <f t="shared" si="17"/>
        <v>0</v>
      </c>
      <c r="D84" s="63">
        <f t="shared" si="17"/>
        <v>0</v>
      </c>
      <c r="E84" s="63">
        <f t="shared" si="17"/>
        <v>0</v>
      </c>
      <c r="F84" s="63">
        <f t="shared" si="17"/>
        <v>0</v>
      </c>
      <c r="G84" s="63">
        <f t="shared" si="17"/>
        <v>0</v>
      </c>
    </row>
    <row r="85" spans="1:7" x14ac:dyDescent="0.25">
      <c r="A85" s="10" t="s">
        <v>13</v>
      </c>
      <c r="B85" s="64">
        <f t="shared" ref="B85:G85" si="18">SUM(B86:B92)</f>
        <v>0</v>
      </c>
      <c r="C85" s="64">
        <f t="shared" si="18"/>
        <v>0</v>
      </c>
      <c r="D85" s="64">
        <f t="shared" si="18"/>
        <v>0</v>
      </c>
      <c r="E85" s="64">
        <f t="shared" si="18"/>
        <v>0</v>
      </c>
      <c r="F85" s="64">
        <f t="shared" si="18"/>
        <v>0</v>
      </c>
      <c r="G85" s="64">
        <f t="shared" si="18"/>
        <v>0</v>
      </c>
    </row>
    <row r="86" spans="1:7" x14ac:dyDescent="0.25">
      <c r="A86" s="11" t="s">
        <v>14</v>
      </c>
      <c r="B86" s="64"/>
      <c r="C86" s="64"/>
      <c r="D86" s="64"/>
      <c r="E86" s="64"/>
      <c r="F86" s="64"/>
      <c r="G86" s="64">
        <f>D86-E86</f>
        <v>0</v>
      </c>
    </row>
    <row r="87" spans="1:7" x14ac:dyDescent="0.25">
      <c r="A87" s="11" t="s">
        <v>15</v>
      </c>
      <c r="B87" s="64"/>
      <c r="C87" s="64"/>
      <c r="D87" s="64"/>
      <c r="E87" s="64"/>
      <c r="F87" s="64"/>
      <c r="G87" s="64">
        <f t="shared" ref="G87:G92" si="19">D87-E87</f>
        <v>0</v>
      </c>
    </row>
    <row r="88" spans="1:7" x14ac:dyDescent="0.25">
      <c r="A88" s="11" t="s">
        <v>16</v>
      </c>
      <c r="B88" s="64"/>
      <c r="C88" s="64"/>
      <c r="D88" s="64"/>
      <c r="E88" s="64"/>
      <c r="F88" s="64"/>
      <c r="G88" s="64">
        <f t="shared" si="19"/>
        <v>0</v>
      </c>
    </row>
    <row r="89" spans="1:7" x14ac:dyDescent="0.25">
      <c r="A89" s="11" t="s">
        <v>17</v>
      </c>
      <c r="B89" s="64"/>
      <c r="C89" s="64"/>
      <c r="D89" s="64"/>
      <c r="E89" s="64"/>
      <c r="F89" s="64"/>
      <c r="G89" s="64">
        <f t="shared" si="19"/>
        <v>0</v>
      </c>
    </row>
    <row r="90" spans="1:7" x14ac:dyDescent="0.25">
      <c r="A90" s="11" t="s">
        <v>18</v>
      </c>
      <c r="B90" s="64"/>
      <c r="C90" s="64"/>
      <c r="D90" s="64"/>
      <c r="E90" s="64"/>
      <c r="F90" s="64"/>
      <c r="G90" s="64">
        <f t="shared" si="19"/>
        <v>0</v>
      </c>
    </row>
    <row r="91" spans="1:7" x14ac:dyDescent="0.25">
      <c r="A91" s="11" t="s">
        <v>19</v>
      </c>
      <c r="B91" s="64"/>
      <c r="C91" s="64"/>
      <c r="D91" s="64"/>
      <c r="E91" s="64"/>
      <c r="F91" s="64"/>
      <c r="G91" s="64">
        <f t="shared" si="19"/>
        <v>0</v>
      </c>
    </row>
    <row r="92" spans="1:7" x14ac:dyDescent="0.25">
      <c r="A92" s="11" t="s">
        <v>20</v>
      </c>
      <c r="B92" s="64"/>
      <c r="C92" s="64"/>
      <c r="D92" s="64"/>
      <c r="E92" s="64"/>
      <c r="F92" s="64"/>
      <c r="G92" s="64">
        <f t="shared" si="19"/>
        <v>0</v>
      </c>
    </row>
    <row r="93" spans="1:7" x14ac:dyDescent="0.25">
      <c r="A93" s="10" t="s">
        <v>21</v>
      </c>
      <c r="B93" s="64">
        <f t="shared" ref="B93:G93" si="20">SUM(B94:B102)</f>
        <v>0</v>
      </c>
      <c r="C93" s="64">
        <f t="shared" si="20"/>
        <v>0</v>
      </c>
      <c r="D93" s="64">
        <f t="shared" si="20"/>
        <v>0</v>
      </c>
      <c r="E93" s="64">
        <f t="shared" si="20"/>
        <v>0</v>
      </c>
      <c r="F93" s="64">
        <f t="shared" si="20"/>
        <v>0</v>
      </c>
      <c r="G93" s="64">
        <f t="shared" si="20"/>
        <v>0</v>
      </c>
    </row>
    <row r="94" spans="1:7" x14ac:dyDescent="0.25">
      <c r="A94" s="11" t="s">
        <v>22</v>
      </c>
      <c r="B94" s="64"/>
      <c r="C94" s="64"/>
      <c r="D94" s="64"/>
      <c r="E94" s="64"/>
      <c r="F94" s="64"/>
      <c r="G94" s="64">
        <f>D94-E94</f>
        <v>0</v>
      </c>
    </row>
    <row r="95" spans="1:7" x14ac:dyDescent="0.25">
      <c r="A95" s="11" t="s">
        <v>23</v>
      </c>
      <c r="B95" s="64"/>
      <c r="C95" s="64"/>
      <c r="D95" s="64"/>
      <c r="E95" s="64"/>
      <c r="F95" s="64"/>
      <c r="G95" s="64">
        <f t="shared" ref="G95:G102" si="21">D95-E95</f>
        <v>0</v>
      </c>
    </row>
    <row r="96" spans="1:7" x14ac:dyDescent="0.25">
      <c r="A96" s="11" t="s">
        <v>24</v>
      </c>
      <c r="B96" s="64"/>
      <c r="C96" s="64"/>
      <c r="D96" s="64"/>
      <c r="E96" s="64"/>
      <c r="F96" s="64"/>
      <c r="G96" s="64">
        <f t="shared" si="21"/>
        <v>0</v>
      </c>
    </row>
    <row r="97" spans="1:7" x14ac:dyDescent="0.25">
      <c r="A97" s="11" t="s">
        <v>25</v>
      </c>
      <c r="B97" s="64"/>
      <c r="C97" s="64"/>
      <c r="D97" s="64"/>
      <c r="E97" s="64"/>
      <c r="F97" s="64"/>
      <c r="G97" s="64">
        <f t="shared" si="21"/>
        <v>0</v>
      </c>
    </row>
    <row r="98" spans="1:7" x14ac:dyDescent="0.25">
      <c r="A98" s="14" t="s">
        <v>26</v>
      </c>
      <c r="B98" s="64"/>
      <c r="C98" s="64"/>
      <c r="D98" s="64"/>
      <c r="E98" s="64"/>
      <c r="F98" s="64"/>
      <c r="G98" s="64">
        <f t="shared" si="21"/>
        <v>0</v>
      </c>
    </row>
    <row r="99" spans="1:7" x14ac:dyDescent="0.25">
      <c r="A99" s="11" t="s">
        <v>27</v>
      </c>
      <c r="B99" s="64"/>
      <c r="C99" s="64"/>
      <c r="D99" s="64"/>
      <c r="E99" s="64"/>
      <c r="F99" s="64"/>
      <c r="G99" s="64">
        <f t="shared" si="21"/>
        <v>0</v>
      </c>
    </row>
    <row r="100" spans="1:7" x14ac:dyDescent="0.25">
      <c r="A100" s="11" t="s">
        <v>28</v>
      </c>
      <c r="B100" s="64"/>
      <c r="C100" s="64"/>
      <c r="D100" s="64"/>
      <c r="E100" s="64"/>
      <c r="F100" s="64"/>
      <c r="G100" s="64">
        <f t="shared" si="21"/>
        <v>0</v>
      </c>
    </row>
    <row r="101" spans="1:7" x14ac:dyDescent="0.25">
      <c r="A101" s="11" t="s">
        <v>29</v>
      </c>
      <c r="B101" s="64"/>
      <c r="C101" s="64"/>
      <c r="D101" s="64"/>
      <c r="E101" s="64"/>
      <c r="F101" s="64"/>
      <c r="G101" s="64">
        <f t="shared" si="21"/>
        <v>0</v>
      </c>
    </row>
    <row r="102" spans="1:7" x14ac:dyDescent="0.25">
      <c r="A102" s="11" t="s">
        <v>30</v>
      </c>
      <c r="B102" s="64"/>
      <c r="C102" s="64"/>
      <c r="D102" s="64"/>
      <c r="E102" s="64"/>
      <c r="F102" s="64"/>
      <c r="G102" s="64">
        <f t="shared" si="21"/>
        <v>0</v>
      </c>
    </row>
    <row r="103" spans="1:7" x14ac:dyDescent="0.25">
      <c r="A103" s="10" t="s">
        <v>31</v>
      </c>
      <c r="B103" s="64">
        <f t="shared" ref="B103:G103" si="22">SUM(B104:B112)</f>
        <v>0</v>
      </c>
      <c r="C103" s="64">
        <f t="shared" si="22"/>
        <v>0</v>
      </c>
      <c r="D103" s="64">
        <f t="shared" si="22"/>
        <v>0</v>
      </c>
      <c r="E103" s="64">
        <f t="shared" si="22"/>
        <v>0</v>
      </c>
      <c r="F103" s="64">
        <f t="shared" si="22"/>
        <v>0</v>
      </c>
      <c r="G103" s="64">
        <f t="shared" si="22"/>
        <v>0</v>
      </c>
    </row>
    <row r="104" spans="1:7" x14ac:dyDescent="0.25">
      <c r="A104" s="11" t="s">
        <v>32</v>
      </c>
      <c r="B104" s="64"/>
      <c r="C104" s="64"/>
      <c r="D104" s="64"/>
      <c r="E104" s="64"/>
      <c r="F104" s="64"/>
      <c r="G104" s="64">
        <f>D104-E104</f>
        <v>0</v>
      </c>
    </row>
    <row r="105" spans="1:7" x14ac:dyDescent="0.25">
      <c r="A105" s="11" t="s">
        <v>33</v>
      </c>
      <c r="B105" s="64"/>
      <c r="C105" s="64"/>
      <c r="D105" s="64"/>
      <c r="E105" s="64"/>
      <c r="F105" s="64"/>
      <c r="G105" s="64">
        <f t="shared" ref="G105:G112" si="23">D105-E105</f>
        <v>0</v>
      </c>
    </row>
    <row r="106" spans="1:7" x14ac:dyDescent="0.25">
      <c r="A106" s="11" t="s">
        <v>34</v>
      </c>
      <c r="B106" s="64"/>
      <c r="C106" s="64"/>
      <c r="D106" s="64"/>
      <c r="E106" s="64"/>
      <c r="F106" s="64"/>
      <c r="G106" s="64">
        <f t="shared" si="23"/>
        <v>0</v>
      </c>
    </row>
    <row r="107" spans="1:7" x14ac:dyDescent="0.25">
      <c r="A107" s="11" t="s">
        <v>35</v>
      </c>
      <c r="B107" s="64"/>
      <c r="C107" s="64"/>
      <c r="D107" s="64"/>
      <c r="E107" s="64"/>
      <c r="F107" s="64"/>
      <c r="G107" s="64">
        <f t="shared" si="23"/>
        <v>0</v>
      </c>
    </row>
    <row r="108" spans="1:7" x14ac:dyDescent="0.25">
      <c r="A108" s="11" t="s">
        <v>36</v>
      </c>
      <c r="B108" s="64"/>
      <c r="C108" s="64"/>
      <c r="D108" s="64"/>
      <c r="E108" s="64"/>
      <c r="F108" s="64"/>
      <c r="G108" s="64">
        <f t="shared" si="23"/>
        <v>0</v>
      </c>
    </row>
    <row r="109" spans="1:7" x14ac:dyDescent="0.25">
      <c r="A109" s="11" t="s">
        <v>37</v>
      </c>
      <c r="B109" s="64"/>
      <c r="C109" s="64"/>
      <c r="D109" s="64"/>
      <c r="E109" s="64"/>
      <c r="F109" s="64"/>
      <c r="G109" s="64">
        <f t="shared" si="23"/>
        <v>0</v>
      </c>
    </row>
    <row r="110" spans="1:7" x14ac:dyDescent="0.25">
      <c r="A110" s="11" t="s">
        <v>38</v>
      </c>
      <c r="B110" s="64"/>
      <c r="C110" s="64"/>
      <c r="D110" s="64"/>
      <c r="E110" s="64"/>
      <c r="F110" s="64"/>
      <c r="G110" s="64">
        <f t="shared" si="23"/>
        <v>0</v>
      </c>
    </row>
    <row r="111" spans="1:7" x14ac:dyDescent="0.25">
      <c r="A111" s="11" t="s">
        <v>39</v>
      </c>
      <c r="B111" s="64"/>
      <c r="C111" s="64"/>
      <c r="D111" s="64"/>
      <c r="E111" s="64"/>
      <c r="F111" s="64"/>
      <c r="G111" s="64">
        <f t="shared" si="23"/>
        <v>0</v>
      </c>
    </row>
    <row r="112" spans="1:7" x14ac:dyDescent="0.25">
      <c r="A112" s="11" t="s">
        <v>40</v>
      </c>
      <c r="B112" s="64"/>
      <c r="C112" s="64"/>
      <c r="D112" s="64"/>
      <c r="E112" s="64"/>
      <c r="F112" s="64"/>
      <c r="G112" s="64">
        <f t="shared" si="23"/>
        <v>0</v>
      </c>
    </row>
    <row r="113" spans="1:7" x14ac:dyDescent="0.25">
      <c r="A113" s="10" t="s">
        <v>41</v>
      </c>
      <c r="B113" s="64">
        <f t="shared" ref="B113:G113" si="24">SUM(B114:B122)</f>
        <v>0</v>
      </c>
      <c r="C113" s="64">
        <f t="shared" si="24"/>
        <v>0</v>
      </c>
      <c r="D113" s="64">
        <f t="shared" si="24"/>
        <v>0</v>
      </c>
      <c r="E113" s="64">
        <f t="shared" si="24"/>
        <v>0</v>
      </c>
      <c r="F113" s="64">
        <f t="shared" si="24"/>
        <v>0</v>
      </c>
      <c r="G113" s="64">
        <f t="shared" si="24"/>
        <v>0</v>
      </c>
    </row>
    <row r="114" spans="1:7" x14ac:dyDescent="0.25">
      <c r="A114" s="11" t="s">
        <v>42</v>
      </c>
      <c r="B114" s="64"/>
      <c r="C114" s="64"/>
      <c r="D114" s="64"/>
      <c r="E114" s="64"/>
      <c r="F114" s="64"/>
      <c r="G114" s="64">
        <f>D114-E114</f>
        <v>0</v>
      </c>
    </row>
    <row r="115" spans="1:7" x14ac:dyDescent="0.25">
      <c r="A115" s="11" t="s">
        <v>43</v>
      </c>
      <c r="B115" s="64"/>
      <c r="C115" s="64"/>
      <c r="D115" s="64"/>
      <c r="E115" s="64"/>
      <c r="F115" s="64"/>
      <c r="G115" s="64">
        <f t="shared" ref="G115:G122" si="25">D115-E115</f>
        <v>0</v>
      </c>
    </row>
    <row r="116" spans="1:7" x14ac:dyDescent="0.25">
      <c r="A116" s="11" t="s">
        <v>44</v>
      </c>
      <c r="B116" s="64"/>
      <c r="C116" s="64"/>
      <c r="D116" s="64"/>
      <c r="E116" s="64"/>
      <c r="F116" s="64"/>
      <c r="G116" s="64">
        <f t="shared" si="25"/>
        <v>0</v>
      </c>
    </row>
    <row r="117" spans="1:7" x14ac:dyDescent="0.25">
      <c r="A117" s="11" t="s">
        <v>45</v>
      </c>
      <c r="B117" s="64"/>
      <c r="C117" s="64"/>
      <c r="D117" s="64"/>
      <c r="E117" s="64"/>
      <c r="F117" s="64"/>
      <c r="G117" s="64">
        <f t="shared" si="25"/>
        <v>0</v>
      </c>
    </row>
    <row r="118" spans="1:7" x14ac:dyDescent="0.25">
      <c r="A118" s="11" t="s">
        <v>46</v>
      </c>
      <c r="B118" s="64"/>
      <c r="C118" s="64"/>
      <c r="D118" s="64"/>
      <c r="E118" s="64"/>
      <c r="F118" s="64"/>
      <c r="G118" s="64">
        <f t="shared" si="25"/>
        <v>0</v>
      </c>
    </row>
    <row r="119" spans="1:7" x14ac:dyDescent="0.25">
      <c r="A119" s="11" t="s">
        <v>47</v>
      </c>
      <c r="B119" s="64"/>
      <c r="C119" s="64"/>
      <c r="D119" s="64"/>
      <c r="E119" s="64"/>
      <c r="F119" s="64"/>
      <c r="G119" s="64">
        <f t="shared" si="25"/>
        <v>0</v>
      </c>
    </row>
    <row r="120" spans="1:7" x14ac:dyDescent="0.25">
      <c r="A120" s="11" t="s">
        <v>48</v>
      </c>
      <c r="B120" s="64"/>
      <c r="C120" s="64"/>
      <c r="D120" s="64"/>
      <c r="E120" s="64"/>
      <c r="F120" s="64"/>
      <c r="G120" s="64">
        <f t="shared" si="25"/>
        <v>0</v>
      </c>
    </row>
    <row r="121" spans="1:7" x14ac:dyDescent="0.25">
      <c r="A121" s="11" t="s">
        <v>49</v>
      </c>
      <c r="B121" s="64"/>
      <c r="C121" s="64"/>
      <c r="D121" s="64"/>
      <c r="E121" s="64"/>
      <c r="F121" s="64"/>
      <c r="G121" s="64">
        <f t="shared" si="25"/>
        <v>0</v>
      </c>
    </row>
    <row r="122" spans="1:7" x14ac:dyDescent="0.25">
      <c r="A122" s="11" t="s">
        <v>50</v>
      </c>
      <c r="B122" s="64"/>
      <c r="C122" s="64"/>
      <c r="D122" s="64"/>
      <c r="E122" s="64"/>
      <c r="F122" s="64"/>
      <c r="G122" s="64">
        <f t="shared" si="25"/>
        <v>0</v>
      </c>
    </row>
    <row r="123" spans="1:7" x14ac:dyDescent="0.25">
      <c r="A123" s="10" t="s">
        <v>51</v>
      </c>
      <c r="B123" s="64">
        <f t="shared" ref="B123:G123" si="26">SUM(B124:B132)</f>
        <v>0</v>
      </c>
      <c r="C123" s="64">
        <f t="shared" si="26"/>
        <v>0</v>
      </c>
      <c r="D123" s="64">
        <f t="shared" si="26"/>
        <v>0</v>
      </c>
      <c r="E123" s="64">
        <f t="shared" si="26"/>
        <v>0</v>
      </c>
      <c r="F123" s="64">
        <f t="shared" si="26"/>
        <v>0</v>
      </c>
      <c r="G123" s="64">
        <f t="shared" si="26"/>
        <v>0</v>
      </c>
    </row>
    <row r="124" spans="1:7" x14ac:dyDescent="0.25">
      <c r="A124" s="11" t="s">
        <v>52</v>
      </c>
      <c r="B124" s="64"/>
      <c r="C124" s="64"/>
      <c r="D124" s="64"/>
      <c r="E124" s="64"/>
      <c r="F124" s="64"/>
      <c r="G124" s="64">
        <f>D124-E124</f>
        <v>0</v>
      </c>
    </row>
    <row r="125" spans="1:7" x14ac:dyDescent="0.25">
      <c r="A125" s="11" t="s">
        <v>53</v>
      </c>
      <c r="B125" s="64"/>
      <c r="C125" s="64"/>
      <c r="D125" s="64"/>
      <c r="E125" s="64"/>
      <c r="F125" s="64"/>
      <c r="G125" s="64">
        <f t="shared" ref="G125:G132" si="27">D125-E125</f>
        <v>0</v>
      </c>
    </row>
    <row r="126" spans="1:7" x14ac:dyDescent="0.25">
      <c r="A126" s="11" t="s">
        <v>54</v>
      </c>
      <c r="B126" s="64"/>
      <c r="C126" s="64"/>
      <c r="D126" s="64"/>
      <c r="E126" s="64"/>
      <c r="F126" s="64"/>
      <c r="G126" s="64">
        <f t="shared" si="27"/>
        <v>0</v>
      </c>
    </row>
    <row r="127" spans="1:7" x14ac:dyDescent="0.25">
      <c r="A127" s="11" t="s">
        <v>55</v>
      </c>
      <c r="B127" s="64"/>
      <c r="C127" s="64"/>
      <c r="D127" s="64"/>
      <c r="E127" s="64"/>
      <c r="F127" s="64"/>
      <c r="G127" s="64">
        <f t="shared" si="27"/>
        <v>0</v>
      </c>
    </row>
    <row r="128" spans="1:7" x14ac:dyDescent="0.25">
      <c r="A128" s="11" t="s">
        <v>56</v>
      </c>
      <c r="B128" s="64"/>
      <c r="C128" s="64"/>
      <c r="D128" s="64"/>
      <c r="E128" s="64"/>
      <c r="F128" s="64"/>
      <c r="G128" s="64">
        <f t="shared" si="27"/>
        <v>0</v>
      </c>
    </row>
    <row r="129" spans="1:7" x14ac:dyDescent="0.25">
      <c r="A129" s="11" t="s">
        <v>57</v>
      </c>
      <c r="B129" s="64"/>
      <c r="C129" s="64"/>
      <c r="D129" s="64"/>
      <c r="E129" s="64"/>
      <c r="F129" s="64"/>
      <c r="G129" s="64">
        <f t="shared" si="27"/>
        <v>0</v>
      </c>
    </row>
    <row r="130" spans="1:7" x14ac:dyDescent="0.25">
      <c r="A130" s="11" t="s">
        <v>58</v>
      </c>
      <c r="B130" s="64"/>
      <c r="C130" s="64"/>
      <c r="D130" s="64"/>
      <c r="E130" s="64"/>
      <c r="F130" s="64"/>
      <c r="G130" s="64">
        <f t="shared" si="27"/>
        <v>0</v>
      </c>
    </row>
    <row r="131" spans="1:7" x14ac:dyDescent="0.25">
      <c r="A131" s="11" t="s">
        <v>59</v>
      </c>
      <c r="B131" s="64"/>
      <c r="C131" s="64"/>
      <c r="D131" s="64"/>
      <c r="E131" s="64"/>
      <c r="F131" s="64"/>
      <c r="G131" s="64">
        <f t="shared" si="27"/>
        <v>0</v>
      </c>
    </row>
    <row r="132" spans="1:7" x14ac:dyDescent="0.25">
      <c r="A132" s="11" t="s">
        <v>60</v>
      </c>
      <c r="B132" s="64"/>
      <c r="C132" s="64"/>
      <c r="D132" s="64"/>
      <c r="E132" s="64"/>
      <c r="F132" s="64"/>
      <c r="G132" s="64">
        <f t="shared" si="27"/>
        <v>0</v>
      </c>
    </row>
    <row r="133" spans="1:7" x14ac:dyDescent="0.25">
      <c r="A133" s="10" t="s">
        <v>61</v>
      </c>
      <c r="B133" s="64">
        <f t="shared" ref="B133:G133" si="28">SUM(B134:B136)</f>
        <v>0</v>
      </c>
      <c r="C133" s="64">
        <f t="shared" si="28"/>
        <v>0</v>
      </c>
      <c r="D133" s="64">
        <f t="shared" si="28"/>
        <v>0</v>
      </c>
      <c r="E133" s="64">
        <f t="shared" si="28"/>
        <v>0</v>
      </c>
      <c r="F133" s="64">
        <f t="shared" si="28"/>
        <v>0</v>
      </c>
      <c r="G133" s="64">
        <f t="shared" si="28"/>
        <v>0</v>
      </c>
    </row>
    <row r="134" spans="1:7" x14ac:dyDescent="0.25">
      <c r="A134" s="11" t="s">
        <v>62</v>
      </c>
      <c r="B134" s="64"/>
      <c r="C134" s="64"/>
      <c r="D134" s="64"/>
      <c r="E134" s="64"/>
      <c r="F134" s="64"/>
      <c r="G134" s="64">
        <f>D134-E134</f>
        <v>0</v>
      </c>
    </row>
    <row r="135" spans="1:7" x14ac:dyDescent="0.25">
      <c r="A135" s="11" t="s">
        <v>63</v>
      </c>
      <c r="B135" s="64"/>
      <c r="C135" s="64"/>
      <c r="D135" s="64"/>
      <c r="E135" s="64"/>
      <c r="F135" s="64"/>
      <c r="G135" s="64">
        <f>D135-E135</f>
        <v>0</v>
      </c>
    </row>
    <row r="136" spans="1:7" x14ac:dyDescent="0.25">
      <c r="A136" s="11" t="s">
        <v>64</v>
      </c>
      <c r="B136" s="64"/>
      <c r="C136" s="64"/>
      <c r="D136" s="64"/>
      <c r="E136" s="64"/>
      <c r="F136" s="64"/>
      <c r="G136" s="64">
        <f>D136-E136</f>
        <v>0</v>
      </c>
    </row>
    <row r="137" spans="1:7" x14ac:dyDescent="0.25">
      <c r="A137" s="10" t="s">
        <v>65</v>
      </c>
      <c r="B137" s="64">
        <f t="shared" ref="B137:G137" si="29">SUM(B138:B142,B144:B145)</f>
        <v>0</v>
      </c>
      <c r="C137" s="64">
        <f t="shared" si="29"/>
        <v>0</v>
      </c>
      <c r="D137" s="64">
        <f t="shared" si="29"/>
        <v>0</v>
      </c>
      <c r="E137" s="64">
        <f t="shared" si="29"/>
        <v>0</v>
      </c>
      <c r="F137" s="64">
        <f t="shared" si="29"/>
        <v>0</v>
      </c>
      <c r="G137" s="64">
        <f t="shared" si="29"/>
        <v>0</v>
      </c>
    </row>
    <row r="138" spans="1:7" x14ac:dyDescent="0.25">
      <c r="A138" s="11" t="s">
        <v>66</v>
      </c>
      <c r="B138" s="64"/>
      <c r="C138" s="64"/>
      <c r="D138" s="64"/>
      <c r="E138" s="64"/>
      <c r="F138" s="64"/>
      <c r="G138" s="64">
        <f>D138-E138</f>
        <v>0</v>
      </c>
    </row>
    <row r="139" spans="1:7" x14ac:dyDescent="0.25">
      <c r="A139" s="11" t="s">
        <v>67</v>
      </c>
      <c r="B139" s="64"/>
      <c r="C139" s="64"/>
      <c r="D139" s="64"/>
      <c r="E139" s="64"/>
      <c r="F139" s="64"/>
      <c r="G139" s="64">
        <f t="shared" ref="G139:G145" si="30">D139-E139</f>
        <v>0</v>
      </c>
    </row>
    <row r="140" spans="1:7" x14ac:dyDescent="0.25">
      <c r="A140" s="11" t="s">
        <v>68</v>
      </c>
      <c r="B140" s="64"/>
      <c r="C140" s="64"/>
      <c r="D140" s="64"/>
      <c r="E140" s="64"/>
      <c r="F140" s="64"/>
      <c r="G140" s="64">
        <f t="shared" si="30"/>
        <v>0</v>
      </c>
    </row>
    <row r="141" spans="1:7" x14ac:dyDescent="0.25">
      <c r="A141" s="11" t="s">
        <v>69</v>
      </c>
      <c r="B141" s="64"/>
      <c r="C141" s="64"/>
      <c r="D141" s="64"/>
      <c r="E141" s="64"/>
      <c r="F141" s="64"/>
      <c r="G141" s="64">
        <f t="shared" si="30"/>
        <v>0</v>
      </c>
    </row>
    <row r="142" spans="1:7" x14ac:dyDescent="0.25">
      <c r="A142" s="11" t="s">
        <v>70</v>
      </c>
      <c r="B142" s="64"/>
      <c r="C142" s="64"/>
      <c r="D142" s="64"/>
      <c r="E142" s="64"/>
      <c r="F142" s="64"/>
      <c r="G142" s="64">
        <f t="shared" si="30"/>
        <v>0</v>
      </c>
    </row>
    <row r="143" spans="1:7" x14ac:dyDescent="0.25">
      <c r="A143" s="11" t="s">
        <v>71</v>
      </c>
      <c r="B143" s="64"/>
      <c r="C143" s="64"/>
      <c r="D143" s="64"/>
      <c r="E143" s="64"/>
      <c r="F143" s="64"/>
      <c r="G143" s="64">
        <f t="shared" si="30"/>
        <v>0</v>
      </c>
    </row>
    <row r="144" spans="1:7" x14ac:dyDescent="0.25">
      <c r="A144" s="11" t="s">
        <v>72</v>
      </c>
      <c r="B144" s="64"/>
      <c r="C144" s="64"/>
      <c r="D144" s="64"/>
      <c r="E144" s="64"/>
      <c r="F144" s="64"/>
      <c r="G144" s="64">
        <f t="shared" si="30"/>
        <v>0</v>
      </c>
    </row>
    <row r="145" spans="1:7" x14ac:dyDescent="0.25">
      <c r="A145" s="11" t="s">
        <v>73</v>
      </c>
      <c r="B145" s="64"/>
      <c r="C145" s="64"/>
      <c r="D145" s="64"/>
      <c r="E145" s="64"/>
      <c r="F145" s="64"/>
      <c r="G145" s="64">
        <f t="shared" si="30"/>
        <v>0</v>
      </c>
    </row>
    <row r="146" spans="1:7" x14ac:dyDescent="0.25">
      <c r="A146" s="10" t="s">
        <v>74</v>
      </c>
      <c r="B146" s="64">
        <f t="shared" ref="B146:G146" si="31">SUM(B147:B149)</f>
        <v>0</v>
      </c>
      <c r="C146" s="64">
        <f t="shared" si="31"/>
        <v>0</v>
      </c>
      <c r="D146" s="64">
        <f t="shared" si="31"/>
        <v>0</v>
      </c>
      <c r="E146" s="64">
        <f t="shared" si="31"/>
        <v>0</v>
      </c>
      <c r="F146" s="64">
        <f t="shared" si="31"/>
        <v>0</v>
      </c>
      <c r="G146" s="64">
        <f t="shared" si="31"/>
        <v>0</v>
      </c>
    </row>
    <row r="147" spans="1:7" x14ac:dyDescent="0.25">
      <c r="A147" s="11" t="s">
        <v>75</v>
      </c>
      <c r="B147" s="64"/>
      <c r="C147" s="64"/>
      <c r="D147" s="64"/>
      <c r="E147" s="64"/>
      <c r="F147" s="64"/>
      <c r="G147" s="64">
        <f>D147-E147</f>
        <v>0</v>
      </c>
    </row>
    <row r="148" spans="1:7" x14ac:dyDescent="0.25">
      <c r="A148" s="11" t="s">
        <v>76</v>
      </c>
      <c r="B148" s="64"/>
      <c r="C148" s="64"/>
      <c r="D148" s="64"/>
      <c r="E148" s="64"/>
      <c r="F148" s="64"/>
      <c r="G148" s="64">
        <f>D148-E148</f>
        <v>0</v>
      </c>
    </row>
    <row r="149" spans="1:7" x14ac:dyDescent="0.25">
      <c r="A149" s="11" t="s">
        <v>77</v>
      </c>
      <c r="B149" s="64"/>
      <c r="C149" s="64"/>
      <c r="D149" s="64"/>
      <c r="E149" s="64"/>
      <c r="F149" s="64"/>
      <c r="G149" s="64">
        <f>D149-E149</f>
        <v>0</v>
      </c>
    </row>
    <row r="150" spans="1:7" x14ac:dyDescent="0.25">
      <c r="A150" s="10" t="s">
        <v>78</v>
      </c>
      <c r="B150" s="64">
        <f t="shared" ref="B150:G150" si="32">SUM(B151:B157)</f>
        <v>0</v>
      </c>
      <c r="C150" s="64">
        <f t="shared" si="32"/>
        <v>0</v>
      </c>
      <c r="D150" s="64">
        <f t="shared" si="32"/>
        <v>0</v>
      </c>
      <c r="E150" s="64">
        <f t="shared" si="32"/>
        <v>0</v>
      </c>
      <c r="F150" s="64">
        <f t="shared" si="32"/>
        <v>0</v>
      </c>
      <c r="G150" s="64">
        <f t="shared" si="32"/>
        <v>0</v>
      </c>
    </row>
    <row r="151" spans="1:7" x14ac:dyDescent="0.25">
      <c r="A151" s="11" t="s">
        <v>79</v>
      </c>
      <c r="B151" s="64"/>
      <c r="C151" s="64"/>
      <c r="D151" s="64"/>
      <c r="E151" s="64"/>
      <c r="F151" s="64"/>
      <c r="G151" s="64">
        <f>D151-E151</f>
        <v>0</v>
      </c>
    </row>
    <row r="152" spans="1:7" x14ac:dyDescent="0.25">
      <c r="A152" s="11" t="s">
        <v>80</v>
      </c>
      <c r="B152" s="64"/>
      <c r="C152" s="64"/>
      <c r="D152" s="64"/>
      <c r="E152" s="64"/>
      <c r="F152" s="64"/>
      <c r="G152" s="64">
        <f t="shared" ref="G152:G157" si="33">D152-E152</f>
        <v>0</v>
      </c>
    </row>
    <row r="153" spans="1:7" x14ac:dyDescent="0.25">
      <c r="A153" s="11" t="s">
        <v>81</v>
      </c>
      <c r="B153" s="64"/>
      <c r="C153" s="64"/>
      <c r="D153" s="64"/>
      <c r="E153" s="64"/>
      <c r="F153" s="64"/>
      <c r="G153" s="64">
        <f t="shared" si="33"/>
        <v>0</v>
      </c>
    </row>
    <row r="154" spans="1:7" x14ac:dyDescent="0.25">
      <c r="A154" s="14" t="s">
        <v>82</v>
      </c>
      <c r="B154" s="64"/>
      <c r="C154" s="64"/>
      <c r="D154" s="64"/>
      <c r="E154" s="64"/>
      <c r="F154" s="64"/>
      <c r="G154" s="64">
        <f t="shared" si="33"/>
        <v>0</v>
      </c>
    </row>
    <row r="155" spans="1:7" x14ac:dyDescent="0.25">
      <c r="A155" s="11" t="s">
        <v>83</v>
      </c>
      <c r="B155" s="64"/>
      <c r="C155" s="64"/>
      <c r="D155" s="64"/>
      <c r="E155" s="64"/>
      <c r="F155" s="64"/>
      <c r="G155" s="64">
        <f t="shared" si="33"/>
        <v>0</v>
      </c>
    </row>
    <row r="156" spans="1:7" x14ac:dyDescent="0.25">
      <c r="A156" s="11" t="s">
        <v>84</v>
      </c>
      <c r="B156" s="64"/>
      <c r="C156" s="64"/>
      <c r="D156" s="64"/>
      <c r="E156" s="64"/>
      <c r="F156" s="64"/>
      <c r="G156" s="64">
        <f t="shared" si="33"/>
        <v>0</v>
      </c>
    </row>
    <row r="157" spans="1:7" x14ac:dyDescent="0.25">
      <c r="A157" s="11" t="s">
        <v>85</v>
      </c>
      <c r="B157" s="64"/>
      <c r="C157" s="64"/>
      <c r="D157" s="64"/>
      <c r="E157" s="64"/>
      <c r="F157" s="64"/>
      <c r="G157" s="64">
        <f t="shared" si="33"/>
        <v>0</v>
      </c>
    </row>
    <row r="158" spans="1:7" x14ac:dyDescent="0.25">
      <c r="A158" s="15"/>
      <c r="B158" s="65"/>
      <c r="C158" s="65"/>
      <c r="D158" s="65"/>
      <c r="E158" s="65"/>
      <c r="F158" s="65"/>
      <c r="G158" s="65"/>
    </row>
    <row r="159" spans="1:7" x14ac:dyDescent="0.25">
      <c r="A159" s="16" t="s">
        <v>87</v>
      </c>
      <c r="B159" s="63">
        <f t="shared" ref="B159:G159" si="34">B9+B84</f>
        <v>1799040417</v>
      </c>
      <c r="C159" s="63">
        <f t="shared" si="34"/>
        <v>318859985.94</v>
      </c>
      <c r="D159" s="63">
        <f t="shared" si="34"/>
        <v>2117900402.9399998</v>
      </c>
      <c r="E159" s="63">
        <f t="shared" si="34"/>
        <v>325516227.24000001</v>
      </c>
      <c r="F159" s="63">
        <f t="shared" si="34"/>
        <v>323304965.92000002</v>
      </c>
      <c r="G159" s="63">
        <f t="shared" si="34"/>
        <v>1792384175.7</v>
      </c>
    </row>
    <row r="160" spans="1:7" x14ac:dyDescent="0.25">
      <c r="A160" s="17"/>
      <c r="B160" s="66"/>
      <c r="C160" s="66"/>
      <c r="D160" s="66"/>
      <c r="E160" s="66"/>
      <c r="F160" s="66"/>
      <c r="G160" s="66"/>
    </row>
    <row r="161" spans="2:7" x14ac:dyDescent="0.25">
      <c r="B161" s="67"/>
      <c r="C161" s="67"/>
      <c r="D161" s="67"/>
      <c r="E161" s="67"/>
      <c r="F161" s="67"/>
      <c r="G161" s="6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 B65545:G65695 B131081:G131231 B196617:G196767 B262153:G262303 B327689:G327839 B393225:G393375 B458761:G458911 B524297:G524447 B589833:G589983 B655369:G655519 B720905:G721055 B786441:G786591 B851977:G852127 B917513:G917663 B983049:G983199" xr:uid="{56923255-52C0-46F9-A64A-5DDB1A98D7D5}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17 B19:G27 B18:F18 B29:G37 B28:F28 B39:G47 B38:F38 B48:F161" unlockedFormula="1"/>
    <ignoredError sqref="G18 G28 G38 G48:G16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1F2A-E2E7-4861-AF9E-CDFC613A0F0B}">
  <dimension ref="A1:G54"/>
  <sheetViews>
    <sheetView workbookViewId="0">
      <selection activeCell="B9" sqref="B9:G5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1" t="s">
        <v>88</v>
      </c>
      <c r="B1" s="1"/>
      <c r="C1" s="1"/>
      <c r="D1" s="1"/>
      <c r="E1" s="1"/>
      <c r="F1" s="1"/>
      <c r="G1" s="1"/>
    </row>
    <row r="2" spans="1:7" x14ac:dyDescent="0.25">
      <c r="A2" s="18" t="str">
        <f>ENTE_PUBLICO_A</f>
        <v>PODER JUDICIAL DEL ESTADO DE GUANAJUATO, Gobierno del Estado de Guanajuato (a)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1" t="s">
        <v>89</v>
      </c>
      <c r="B4" s="22"/>
      <c r="C4" s="22"/>
      <c r="D4" s="22"/>
      <c r="E4" s="22"/>
      <c r="F4" s="22"/>
      <c r="G4" s="23"/>
    </row>
    <row r="5" spans="1:7" x14ac:dyDescent="0.25">
      <c r="A5" s="21" t="str">
        <f>TRIMESTRE</f>
        <v>Del 1 de enero al 30 de marzo de 2019 (b)</v>
      </c>
      <c r="B5" s="22"/>
      <c r="C5" s="22"/>
      <c r="D5" s="22"/>
      <c r="E5" s="22"/>
      <c r="F5" s="22"/>
      <c r="G5" s="23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x14ac:dyDescent="0.25">
      <c r="A7" s="3" t="s">
        <v>4</v>
      </c>
      <c r="B7" s="27" t="s">
        <v>5</v>
      </c>
      <c r="C7" s="27"/>
      <c r="D7" s="27"/>
      <c r="E7" s="27"/>
      <c r="F7" s="27"/>
      <c r="G7" s="7" t="s">
        <v>6</v>
      </c>
    </row>
    <row r="8" spans="1:7" ht="30" x14ac:dyDescent="0.25">
      <c r="A8" s="5"/>
      <c r="B8" s="28" t="s">
        <v>7</v>
      </c>
      <c r="C8" s="8" t="s">
        <v>90</v>
      </c>
      <c r="D8" s="28" t="s">
        <v>91</v>
      </c>
      <c r="E8" s="28" t="s">
        <v>10</v>
      </c>
      <c r="F8" s="28" t="s">
        <v>92</v>
      </c>
      <c r="G8" s="6"/>
    </row>
    <row r="9" spans="1:7" x14ac:dyDescent="0.25">
      <c r="A9" s="29" t="s">
        <v>93</v>
      </c>
      <c r="B9" s="68">
        <f>SUM(B10:GASTO_NE_FIN_01)</f>
        <v>1799040417</v>
      </c>
      <c r="C9" s="68">
        <f>SUM(C10:GASTO_NE_FIN_02)</f>
        <v>318859985.93999994</v>
      </c>
      <c r="D9" s="68">
        <f>SUM(D10:GASTO_NE_FIN_03)</f>
        <v>2117900402.9399998</v>
      </c>
      <c r="E9" s="68">
        <f>SUM(E10:GASTO_NE_FIN_04)</f>
        <v>325516227.24000013</v>
      </c>
      <c r="F9" s="68">
        <f>SUM(F10:GASTO_NE_FIN_05)</f>
        <v>323304965.92000014</v>
      </c>
      <c r="G9" s="68">
        <f>SUM(G10:GASTO_NE_FIN_06)</f>
        <v>1792384175.6999996</v>
      </c>
    </row>
    <row r="10" spans="1:7" x14ac:dyDescent="0.25">
      <c r="A10" s="30" t="s">
        <v>94</v>
      </c>
      <c r="B10" s="49">
        <v>19657720</v>
      </c>
      <c r="C10" s="48">
        <v>152767.17000000004</v>
      </c>
      <c r="D10" s="48">
        <v>19810487.170000002</v>
      </c>
      <c r="E10" s="49">
        <v>2431710.9499999997</v>
      </c>
      <c r="F10" s="48">
        <v>2316131.0899999994</v>
      </c>
      <c r="G10" s="69">
        <f>D10-E10</f>
        <v>17378776.220000003</v>
      </c>
    </row>
    <row r="11" spans="1:7" x14ac:dyDescent="0.25">
      <c r="A11" s="30" t="s">
        <v>95</v>
      </c>
      <c r="B11" s="49">
        <v>4970584</v>
      </c>
      <c r="C11" s="48">
        <v>602498.43999999994</v>
      </c>
      <c r="D11" s="48">
        <v>5573082.4399999995</v>
      </c>
      <c r="E11" s="49">
        <v>1097306.23</v>
      </c>
      <c r="F11" s="48">
        <v>1097306.23</v>
      </c>
      <c r="G11" s="69">
        <f t="shared" ref="G11:G37" si="0">D11-E11</f>
        <v>4475776.209999999</v>
      </c>
    </row>
    <row r="12" spans="1:7" x14ac:dyDescent="0.25">
      <c r="A12" s="30" t="s">
        <v>96</v>
      </c>
      <c r="B12" s="49">
        <v>66848406</v>
      </c>
      <c r="C12" s="48">
        <v>5965207.1299999999</v>
      </c>
      <c r="D12" s="48">
        <v>72813613.129999995</v>
      </c>
      <c r="E12" s="49">
        <v>10532520.970000001</v>
      </c>
      <c r="F12" s="48">
        <v>10128669.880000003</v>
      </c>
      <c r="G12" s="69">
        <f t="shared" si="0"/>
        <v>62281092.159999996</v>
      </c>
    </row>
    <row r="13" spans="1:7" x14ac:dyDescent="0.25">
      <c r="A13" s="30" t="s">
        <v>97</v>
      </c>
      <c r="B13" s="49">
        <v>9763048</v>
      </c>
      <c r="C13" s="48">
        <v>1731.3399999999647</v>
      </c>
      <c r="D13" s="48">
        <v>9764779.3399999999</v>
      </c>
      <c r="E13" s="49">
        <v>2009878.8599999999</v>
      </c>
      <c r="F13" s="48">
        <v>2009878.8599999999</v>
      </c>
      <c r="G13" s="69">
        <f t="shared" si="0"/>
        <v>7754900.4800000004</v>
      </c>
    </row>
    <row r="14" spans="1:7" x14ac:dyDescent="0.25">
      <c r="A14" s="30" t="s">
        <v>98</v>
      </c>
      <c r="B14" s="49">
        <v>129974106</v>
      </c>
      <c r="C14" s="48">
        <v>2079306.0999999996</v>
      </c>
      <c r="D14" s="48">
        <v>132053412.09999999</v>
      </c>
      <c r="E14" s="49">
        <v>26864258.549999997</v>
      </c>
      <c r="F14" s="48">
        <v>26823146.52</v>
      </c>
      <c r="G14" s="69">
        <f t="shared" si="0"/>
        <v>105189153.55</v>
      </c>
    </row>
    <row r="15" spans="1:7" x14ac:dyDescent="0.25">
      <c r="A15" s="30" t="s">
        <v>99</v>
      </c>
      <c r="B15" s="49">
        <v>94099424</v>
      </c>
      <c r="C15" s="48">
        <v>245624.69999999978</v>
      </c>
      <c r="D15" s="48">
        <v>94345048.700000003</v>
      </c>
      <c r="E15" s="49">
        <v>13071763.110000001</v>
      </c>
      <c r="F15" s="48">
        <v>13033471.530000001</v>
      </c>
      <c r="G15" s="69">
        <f t="shared" si="0"/>
        <v>81273285.590000004</v>
      </c>
    </row>
    <row r="16" spans="1:7" x14ac:dyDescent="0.25">
      <c r="A16" s="30" t="s">
        <v>100</v>
      </c>
      <c r="B16" s="49">
        <v>38908066</v>
      </c>
      <c r="C16" s="48">
        <v>5757972.8099999996</v>
      </c>
      <c r="D16" s="48">
        <v>44666038.810000002</v>
      </c>
      <c r="E16" s="49">
        <v>8080281.1799999997</v>
      </c>
      <c r="F16" s="48">
        <v>8054018.5599999996</v>
      </c>
      <c r="G16" s="69">
        <f t="shared" si="0"/>
        <v>36585757.630000003</v>
      </c>
    </row>
    <row r="17" spans="1:7" x14ac:dyDescent="0.25">
      <c r="A17" s="30" t="s">
        <v>101</v>
      </c>
      <c r="B17" s="49">
        <v>190127848</v>
      </c>
      <c r="C17" s="48">
        <v>-2794625.1199999992</v>
      </c>
      <c r="D17" s="48">
        <v>187333222.88</v>
      </c>
      <c r="E17" s="49">
        <v>37183030.25</v>
      </c>
      <c r="F17" s="48">
        <v>37161036.469999999</v>
      </c>
      <c r="G17" s="69">
        <f t="shared" si="0"/>
        <v>150150192.63</v>
      </c>
    </row>
    <row r="18" spans="1:7" x14ac:dyDescent="0.25">
      <c r="A18" s="30" t="s">
        <v>102</v>
      </c>
      <c r="B18" s="49">
        <v>440582288</v>
      </c>
      <c r="C18" s="48">
        <v>-673127.43000000028</v>
      </c>
      <c r="D18" s="48">
        <v>439909160.56999999</v>
      </c>
      <c r="E18" s="49">
        <v>73554709.290000007</v>
      </c>
      <c r="F18" s="48">
        <v>72217266.050000012</v>
      </c>
      <c r="G18" s="69">
        <f t="shared" si="0"/>
        <v>366354451.27999997</v>
      </c>
    </row>
    <row r="19" spans="1:7" x14ac:dyDescent="0.25">
      <c r="A19" s="30" t="s">
        <v>103</v>
      </c>
      <c r="B19" s="49">
        <v>132625149</v>
      </c>
      <c r="C19" s="48">
        <v>60125.519999999771</v>
      </c>
      <c r="D19" s="48">
        <v>132685274.52</v>
      </c>
      <c r="E19" s="49">
        <v>27760832.670000002</v>
      </c>
      <c r="F19" s="48">
        <v>27760832.670000002</v>
      </c>
      <c r="G19" s="69">
        <f t="shared" si="0"/>
        <v>104924441.84999999</v>
      </c>
    </row>
    <row r="20" spans="1:7" x14ac:dyDescent="0.25">
      <c r="A20" s="30" t="s">
        <v>104</v>
      </c>
      <c r="B20" s="49">
        <v>52637808</v>
      </c>
      <c r="C20" s="48">
        <v>5.4569682106375694E-11</v>
      </c>
      <c r="D20" s="48">
        <v>52637808</v>
      </c>
      <c r="E20" s="49">
        <v>10723021.559999999</v>
      </c>
      <c r="F20" s="48">
        <v>10706422.51</v>
      </c>
      <c r="G20" s="69">
        <f t="shared" si="0"/>
        <v>41914786.439999998</v>
      </c>
    </row>
    <row r="21" spans="1:7" x14ac:dyDescent="0.25">
      <c r="A21" s="30" t="s">
        <v>105</v>
      </c>
      <c r="B21" s="49">
        <v>209313702</v>
      </c>
      <c r="C21" s="48">
        <v>-3168250.9000000004</v>
      </c>
      <c r="D21" s="48">
        <v>206145451.09999999</v>
      </c>
      <c r="E21" s="49">
        <v>37110903.190000013</v>
      </c>
      <c r="F21" s="48">
        <v>36932311.300000012</v>
      </c>
      <c r="G21" s="69">
        <f t="shared" si="0"/>
        <v>169034547.90999997</v>
      </c>
    </row>
    <row r="22" spans="1:7" x14ac:dyDescent="0.25">
      <c r="A22" s="30" t="s">
        <v>106</v>
      </c>
      <c r="B22" s="49">
        <v>139227596</v>
      </c>
      <c r="C22" s="48">
        <v>-2750629.2399999998</v>
      </c>
      <c r="D22" s="48">
        <v>136476966.75999999</v>
      </c>
      <c r="E22" s="49">
        <v>26111753.18</v>
      </c>
      <c r="F22" s="48">
        <v>26080217</v>
      </c>
      <c r="G22" s="69">
        <f t="shared" si="0"/>
        <v>110365213.57999998</v>
      </c>
    </row>
    <row r="23" spans="1:7" x14ac:dyDescent="0.25">
      <c r="A23" s="30" t="s">
        <v>107</v>
      </c>
      <c r="B23" s="49">
        <v>29255690</v>
      </c>
      <c r="C23" s="48">
        <v>-49250.380000000107</v>
      </c>
      <c r="D23" s="48">
        <v>29206439.620000001</v>
      </c>
      <c r="E23" s="49">
        <v>6065486.9900000002</v>
      </c>
      <c r="F23" s="48">
        <v>6065486.9900000002</v>
      </c>
      <c r="G23" s="69">
        <f t="shared" si="0"/>
        <v>23140952.630000003</v>
      </c>
    </row>
    <row r="24" spans="1:7" x14ac:dyDescent="0.25">
      <c r="A24" s="30" t="s">
        <v>108</v>
      </c>
      <c r="B24" s="49">
        <v>42277188</v>
      </c>
      <c r="C24" s="48">
        <v>-8.3673512563109398E-11</v>
      </c>
      <c r="D24" s="48">
        <v>42277188</v>
      </c>
      <c r="E24" s="49">
        <v>7583051.21</v>
      </c>
      <c r="F24" s="48">
        <v>7583051.21</v>
      </c>
      <c r="G24" s="69">
        <f t="shared" si="0"/>
        <v>34694136.789999999</v>
      </c>
    </row>
    <row r="25" spans="1:7" x14ac:dyDescent="0.25">
      <c r="A25" s="30" t="s">
        <v>109</v>
      </c>
      <c r="B25" s="49">
        <v>7497872</v>
      </c>
      <c r="C25" s="48">
        <v>1246.0400000000136</v>
      </c>
      <c r="D25" s="48">
        <v>7499118.04</v>
      </c>
      <c r="E25" s="49">
        <v>1534691.56</v>
      </c>
      <c r="F25" s="48">
        <v>1534691.56</v>
      </c>
      <c r="G25" s="69">
        <f t="shared" si="0"/>
        <v>5964426.4800000004</v>
      </c>
    </row>
    <row r="26" spans="1:7" x14ac:dyDescent="0.25">
      <c r="A26" s="30" t="s">
        <v>110</v>
      </c>
      <c r="B26" s="49">
        <v>23180845</v>
      </c>
      <c r="C26" s="48">
        <v>1078.6400000000303</v>
      </c>
      <c r="D26" s="48">
        <v>23181923.640000001</v>
      </c>
      <c r="E26" s="49">
        <v>2647198.2800000003</v>
      </c>
      <c r="F26" s="48">
        <v>2647198.2800000003</v>
      </c>
      <c r="G26" s="69">
        <f t="shared" si="0"/>
        <v>20534725.359999999</v>
      </c>
    </row>
    <row r="27" spans="1:7" x14ac:dyDescent="0.25">
      <c r="A27" s="30" t="s">
        <v>111</v>
      </c>
      <c r="B27" s="49">
        <v>35253447</v>
      </c>
      <c r="C27" s="48">
        <v>4118.1300000000138</v>
      </c>
      <c r="D27" s="48">
        <v>35257565.130000003</v>
      </c>
      <c r="E27" s="49">
        <v>4652296.3699999992</v>
      </c>
      <c r="F27" s="48">
        <v>4652296.3699999992</v>
      </c>
      <c r="G27" s="69">
        <f t="shared" si="0"/>
        <v>30605268.760000005</v>
      </c>
    </row>
    <row r="28" spans="1:7" x14ac:dyDescent="0.25">
      <c r="A28" s="30" t="s">
        <v>112</v>
      </c>
      <c r="B28" s="49">
        <v>7347726</v>
      </c>
      <c r="C28" s="48">
        <v>4854.1199999999581</v>
      </c>
      <c r="D28" s="48">
        <v>7352580.1200000001</v>
      </c>
      <c r="E28" s="49">
        <v>1389936.8099999998</v>
      </c>
      <c r="F28" s="48">
        <v>1389936.8099999998</v>
      </c>
      <c r="G28" s="69">
        <f t="shared" si="0"/>
        <v>5962643.3100000005</v>
      </c>
    </row>
    <row r="29" spans="1:7" x14ac:dyDescent="0.25">
      <c r="A29" s="30" t="s">
        <v>113</v>
      </c>
      <c r="B29" s="49">
        <v>5871745</v>
      </c>
      <c r="C29" s="48">
        <v>1080.3999999999851</v>
      </c>
      <c r="D29" s="48">
        <v>5872825.4000000004</v>
      </c>
      <c r="E29" s="49">
        <v>1235891.54</v>
      </c>
      <c r="F29" s="48">
        <v>1235891.54</v>
      </c>
      <c r="G29" s="69">
        <f t="shared" si="0"/>
        <v>4636933.8600000003</v>
      </c>
    </row>
    <row r="30" spans="1:7" x14ac:dyDescent="0.25">
      <c r="A30" s="30" t="s">
        <v>114</v>
      </c>
      <c r="B30" s="49">
        <v>3501934</v>
      </c>
      <c r="C30" s="48">
        <v>378555.73000000004</v>
      </c>
      <c r="D30" s="48">
        <v>3880489.73</v>
      </c>
      <c r="E30" s="49">
        <v>797606.74000000011</v>
      </c>
      <c r="F30" s="48">
        <v>797606.74000000011</v>
      </c>
      <c r="G30" s="69">
        <f t="shared" si="0"/>
        <v>3082882.9899999998</v>
      </c>
    </row>
    <row r="31" spans="1:7" x14ac:dyDescent="0.25">
      <c r="A31" s="30" t="s">
        <v>115</v>
      </c>
      <c r="B31" s="49">
        <v>39884968</v>
      </c>
      <c r="C31" s="48">
        <v>256.63999999996486</v>
      </c>
      <c r="D31" s="48">
        <v>39885224.640000001</v>
      </c>
      <c r="E31" s="49">
        <v>6311685.5600000005</v>
      </c>
      <c r="F31" s="48">
        <v>6311685.5600000005</v>
      </c>
      <c r="G31" s="69">
        <f t="shared" si="0"/>
        <v>33573539.079999998</v>
      </c>
    </row>
    <row r="32" spans="1:7" x14ac:dyDescent="0.25">
      <c r="A32" s="30" t="s">
        <v>116</v>
      </c>
      <c r="B32" s="49">
        <v>17064123</v>
      </c>
      <c r="C32" s="48">
        <v>50444.08</v>
      </c>
      <c r="D32" s="48">
        <v>17114567.079999998</v>
      </c>
      <c r="E32" s="49">
        <v>1184033.31</v>
      </c>
      <c r="F32" s="48">
        <v>1184033.31</v>
      </c>
      <c r="G32" s="69">
        <f t="shared" si="0"/>
        <v>15930533.769999998</v>
      </c>
    </row>
    <row r="33" spans="1:7" x14ac:dyDescent="0.25">
      <c r="A33" s="30" t="s">
        <v>117</v>
      </c>
      <c r="B33" s="49">
        <v>1002936</v>
      </c>
      <c r="C33" s="48">
        <v>189945.84000000003</v>
      </c>
      <c r="D33" s="48">
        <v>1192881.8400000001</v>
      </c>
      <c r="E33" s="49">
        <v>236910.48</v>
      </c>
      <c r="F33" s="48">
        <v>236910.48</v>
      </c>
      <c r="G33" s="69">
        <f t="shared" si="0"/>
        <v>955971.3600000001</v>
      </c>
    </row>
    <row r="34" spans="1:7" x14ac:dyDescent="0.25">
      <c r="A34" s="30" t="s">
        <v>118</v>
      </c>
      <c r="B34" s="49">
        <v>702455</v>
      </c>
      <c r="C34" s="48">
        <v>91.080000000001462</v>
      </c>
      <c r="D34" s="48">
        <v>702546.08</v>
      </c>
      <c r="E34" s="49">
        <v>111137.36</v>
      </c>
      <c r="F34" s="48">
        <v>111137.36</v>
      </c>
      <c r="G34" s="69">
        <f t="shared" si="0"/>
        <v>591408.72</v>
      </c>
    </row>
    <row r="35" spans="1:7" x14ac:dyDescent="0.25">
      <c r="A35" s="30" t="s">
        <v>119</v>
      </c>
      <c r="B35" s="49">
        <v>15543252</v>
      </c>
      <c r="C35" s="48">
        <v>913.36000000004242</v>
      </c>
      <c r="D35" s="48">
        <v>15544165.359999999</v>
      </c>
      <c r="E35" s="49">
        <v>3246963.6000000006</v>
      </c>
      <c r="F35" s="48">
        <v>3246963.6000000006</v>
      </c>
      <c r="G35" s="69">
        <f t="shared" si="0"/>
        <v>12297201.759999998</v>
      </c>
    </row>
    <row r="36" spans="1:7" x14ac:dyDescent="0.25">
      <c r="A36" s="30" t="s">
        <v>120</v>
      </c>
      <c r="B36" s="49">
        <v>10080491</v>
      </c>
      <c r="C36" s="48">
        <v>1261.679999999953</v>
      </c>
      <c r="D36" s="48">
        <v>10081752.68</v>
      </c>
      <c r="E36" s="49">
        <v>1551746.49</v>
      </c>
      <c r="F36" s="48">
        <v>1551746.49</v>
      </c>
      <c r="G36" s="69">
        <f t="shared" si="0"/>
        <v>8530006.1899999995</v>
      </c>
    </row>
    <row r="37" spans="1:7" x14ac:dyDescent="0.25">
      <c r="A37" s="30" t="s">
        <v>121</v>
      </c>
      <c r="B37" s="49">
        <v>3000000</v>
      </c>
      <c r="C37" s="48">
        <v>0</v>
      </c>
      <c r="D37" s="48">
        <v>3000000</v>
      </c>
      <c r="E37" s="49">
        <v>0</v>
      </c>
      <c r="F37" s="48">
        <v>0</v>
      </c>
      <c r="G37" s="69">
        <f t="shared" si="0"/>
        <v>3000000</v>
      </c>
    </row>
    <row r="38" spans="1:7" x14ac:dyDescent="0.25">
      <c r="A38" s="30" t="s">
        <v>122</v>
      </c>
      <c r="B38" s="49">
        <v>0</v>
      </c>
      <c r="C38" s="48">
        <v>144635059.22999999</v>
      </c>
      <c r="D38" s="48">
        <v>144635059.22999999</v>
      </c>
      <c r="E38" s="49">
        <v>1276591.55</v>
      </c>
      <c r="F38" s="48">
        <v>1276591.55</v>
      </c>
      <c r="G38" s="69">
        <f>D38-E38</f>
        <v>143358467.67999998</v>
      </c>
    </row>
    <row r="39" spans="1:7" x14ac:dyDescent="0.25">
      <c r="A39" s="30" t="s">
        <v>123</v>
      </c>
      <c r="B39" s="49">
        <v>28840000</v>
      </c>
      <c r="C39" s="48">
        <v>107299468.53</v>
      </c>
      <c r="D39" s="48">
        <v>136139468.53</v>
      </c>
      <c r="E39" s="49">
        <v>2475848.61</v>
      </c>
      <c r="F39" s="48">
        <v>2475848.61</v>
      </c>
      <c r="G39" s="69">
        <f>D39-E39</f>
        <v>133663619.92</v>
      </c>
    </row>
    <row r="40" spans="1:7" x14ac:dyDescent="0.25">
      <c r="A40" s="30" t="s">
        <v>124</v>
      </c>
      <c r="B40" s="49">
        <v>0</v>
      </c>
      <c r="C40" s="48">
        <v>54901913.159999996</v>
      </c>
      <c r="D40" s="48">
        <v>54901913.159999996</v>
      </c>
      <c r="E40" s="49">
        <v>5786038.4300000006</v>
      </c>
      <c r="F40" s="48">
        <v>5786038.4300000006</v>
      </c>
      <c r="G40" s="69">
        <f>D40-E40</f>
        <v>49115874.729999997</v>
      </c>
    </row>
    <row r="41" spans="1:7" x14ac:dyDescent="0.25">
      <c r="A41" s="30" t="s">
        <v>125</v>
      </c>
      <c r="B41" s="49">
        <v>0</v>
      </c>
      <c r="C41" s="48">
        <v>5960349.1399999997</v>
      </c>
      <c r="D41" s="48">
        <v>5960349.1399999997</v>
      </c>
      <c r="E41" s="49">
        <v>897142.36</v>
      </c>
      <c r="F41" s="48">
        <v>897142.36</v>
      </c>
      <c r="G41" s="69">
        <f>D41-E41</f>
        <v>5063206.7799999993</v>
      </c>
    </row>
    <row r="42" spans="1:7" x14ac:dyDescent="0.25">
      <c r="A42" s="32" t="s">
        <v>126</v>
      </c>
      <c r="B42" s="70"/>
      <c r="C42" s="70"/>
      <c r="D42" s="70"/>
      <c r="E42" s="70"/>
      <c r="F42" s="70"/>
      <c r="G42" s="70"/>
    </row>
    <row r="43" spans="1:7" x14ac:dyDescent="0.25">
      <c r="A43" s="34" t="s">
        <v>127</v>
      </c>
      <c r="B43" s="71">
        <f>SUM(B44:GASTO_E_FIN_01)</f>
        <v>0</v>
      </c>
      <c r="C43" s="71">
        <f>SUM(C44:GASTO_E_FIN_02)</f>
        <v>0</v>
      </c>
      <c r="D43" s="71">
        <f>SUM(D44:GASTO_E_FIN_03)</f>
        <v>0</v>
      </c>
      <c r="E43" s="71">
        <f>SUM(E44:GASTO_E_FIN_04)</f>
        <v>0</v>
      </c>
      <c r="F43" s="71">
        <f>SUM(F44:GASTO_E_FIN_05)</f>
        <v>0</v>
      </c>
      <c r="G43" s="71">
        <f>SUM(G44:GASTO_E_FIN_06)</f>
        <v>0</v>
      </c>
    </row>
    <row r="44" spans="1:7" x14ac:dyDescent="0.25">
      <c r="A44" s="35" t="s">
        <v>128</v>
      </c>
      <c r="B44" s="31"/>
      <c r="C44" s="31"/>
      <c r="D44" s="31"/>
      <c r="E44" s="31"/>
      <c r="F44" s="31"/>
      <c r="G44" s="31">
        <f>D44-E44</f>
        <v>0</v>
      </c>
    </row>
    <row r="45" spans="1:7" x14ac:dyDescent="0.25">
      <c r="A45" s="35" t="s">
        <v>129</v>
      </c>
      <c r="B45" s="31"/>
      <c r="C45" s="31"/>
      <c r="D45" s="31"/>
      <c r="E45" s="31"/>
      <c r="F45" s="31"/>
      <c r="G45" s="31">
        <f t="shared" ref="G45:G51" si="1">D45-E45</f>
        <v>0</v>
      </c>
    </row>
    <row r="46" spans="1:7" x14ac:dyDescent="0.25">
      <c r="A46" s="35" t="s">
        <v>130</v>
      </c>
      <c r="B46" s="31"/>
      <c r="C46" s="31"/>
      <c r="D46" s="31"/>
      <c r="E46" s="31"/>
      <c r="F46" s="31"/>
      <c r="G46" s="31">
        <f t="shared" si="1"/>
        <v>0</v>
      </c>
    </row>
    <row r="47" spans="1:7" x14ac:dyDescent="0.25">
      <c r="A47" s="35" t="s">
        <v>131</v>
      </c>
      <c r="B47" s="31"/>
      <c r="C47" s="31"/>
      <c r="D47" s="31"/>
      <c r="E47" s="31"/>
      <c r="F47" s="31"/>
      <c r="G47" s="31">
        <f t="shared" si="1"/>
        <v>0</v>
      </c>
    </row>
    <row r="48" spans="1:7" x14ac:dyDescent="0.25">
      <c r="A48" s="35" t="s">
        <v>132</v>
      </c>
      <c r="B48" s="31"/>
      <c r="C48" s="31"/>
      <c r="D48" s="31"/>
      <c r="E48" s="31"/>
      <c r="F48" s="31"/>
      <c r="G48" s="31">
        <f t="shared" si="1"/>
        <v>0</v>
      </c>
    </row>
    <row r="49" spans="1:7" x14ac:dyDescent="0.25">
      <c r="A49" s="35" t="s">
        <v>133</v>
      </c>
      <c r="B49" s="31"/>
      <c r="C49" s="31"/>
      <c r="D49" s="31"/>
      <c r="E49" s="31"/>
      <c r="F49" s="31"/>
      <c r="G49" s="31">
        <f t="shared" si="1"/>
        <v>0</v>
      </c>
    </row>
    <row r="50" spans="1:7" x14ac:dyDescent="0.25">
      <c r="A50" s="35" t="s">
        <v>134</v>
      </c>
      <c r="B50" s="31"/>
      <c r="C50" s="31"/>
      <c r="D50" s="31"/>
      <c r="E50" s="31"/>
      <c r="F50" s="31"/>
      <c r="G50" s="31">
        <f t="shared" si="1"/>
        <v>0</v>
      </c>
    </row>
    <row r="51" spans="1:7" x14ac:dyDescent="0.25">
      <c r="A51" s="35" t="s">
        <v>135</v>
      </c>
      <c r="B51" s="31"/>
      <c r="C51" s="31"/>
      <c r="D51" s="31"/>
      <c r="E51" s="31"/>
      <c r="F51" s="31"/>
      <c r="G51" s="31">
        <f t="shared" si="1"/>
        <v>0</v>
      </c>
    </row>
    <row r="52" spans="1:7" x14ac:dyDescent="0.25">
      <c r="A52" s="32" t="s">
        <v>126</v>
      </c>
      <c r="B52" s="72"/>
      <c r="C52" s="72"/>
      <c r="D52" s="72"/>
      <c r="E52" s="72"/>
      <c r="F52" s="72"/>
      <c r="G52" s="72"/>
    </row>
    <row r="53" spans="1:7" x14ac:dyDescent="0.25">
      <c r="A53" s="34" t="s">
        <v>87</v>
      </c>
      <c r="B53" s="71">
        <f>GASTO_NE_T1+GASTO_E_T1</f>
        <v>1799040417</v>
      </c>
      <c r="C53" s="71">
        <f>GASTO_NE_T2+GASTO_E_T2</f>
        <v>318859985.93999994</v>
      </c>
      <c r="D53" s="71">
        <f>GASTO_NE_T3+GASTO_E_T3</f>
        <v>2117900402.9399998</v>
      </c>
      <c r="E53" s="71">
        <f>GASTO_NE_T4+GASTO_E_T4</f>
        <v>325516227.24000013</v>
      </c>
      <c r="F53" s="71">
        <f>GASTO_NE_T5+GASTO_E_T5</f>
        <v>323304965.92000014</v>
      </c>
      <c r="G53" s="71">
        <f>GASTO_NE_T6+GASTO_E_T6</f>
        <v>1792384175.6999996</v>
      </c>
    </row>
    <row r="54" spans="1:7" x14ac:dyDescent="0.25">
      <c r="A54" s="17"/>
      <c r="B54" s="36"/>
      <c r="C54" s="36"/>
      <c r="D54" s="36"/>
      <c r="E54" s="36"/>
      <c r="F54" s="36"/>
      <c r="G54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3 B65545:G65589 B131081:G131125 B196617:G196661 B262153:G262197 B327689:G327733 B393225:G393269 B458761:G458805 B524297:G524341 B589833:G589877 B655369:G655413 B720905:G720949 B786441:G786485 B851977:G852021 B917513:G917557 B983049:G983093" xr:uid="{602E4520-D728-4463-AE1A-5ECBA3669185}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9 G10:G55 B43:F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02B0-AA88-41E5-965E-AAB3165EC9A3}">
  <dimension ref="A1:G78"/>
  <sheetViews>
    <sheetView topLeftCell="A7" workbookViewId="0">
      <selection activeCell="E82" sqref="E82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37" t="s">
        <v>136</v>
      </c>
      <c r="B1" s="38"/>
      <c r="C1" s="38"/>
      <c r="D1" s="38"/>
      <c r="E1" s="38"/>
      <c r="F1" s="38"/>
      <c r="G1" s="38"/>
    </row>
    <row r="2" spans="1:7" x14ac:dyDescent="0.25">
      <c r="A2" s="18" t="str">
        <f>ENTE_PUBLICO_A</f>
        <v>PODER JUDICIAL DEL ESTADO DE GUANAJUATO, Gobierno del Estado de Guanajuato (a)</v>
      </c>
      <c r="B2" s="19"/>
      <c r="C2" s="19"/>
      <c r="D2" s="19"/>
      <c r="E2" s="19"/>
      <c r="F2" s="19"/>
      <c r="G2" s="20"/>
    </row>
    <row r="3" spans="1:7" x14ac:dyDescent="0.25">
      <c r="A3" s="21" t="s">
        <v>137</v>
      </c>
      <c r="B3" s="22"/>
      <c r="C3" s="22"/>
      <c r="D3" s="22"/>
      <c r="E3" s="22"/>
      <c r="F3" s="22"/>
      <c r="G3" s="23"/>
    </row>
    <row r="4" spans="1:7" x14ac:dyDescent="0.25">
      <c r="A4" s="21" t="s">
        <v>138</v>
      </c>
      <c r="B4" s="22"/>
      <c r="C4" s="22"/>
      <c r="D4" s="22"/>
      <c r="E4" s="22"/>
      <c r="F4" s="22"/>
      <c r="G4" s="23"/>
    </row>
    <row r="5" spans="1:7" x14ac:dyDescent="0.25">
      <c r="A5" s="21" t="str">
        <f>TRIMESTRE</f>
        <v>Del 1 de enero al 30 de marzo de 2019 (b)</v>
      </c>
      <c r="B5" s="22"/>
      <c r="C5" s="22"/>
      <c r="D5" s="22"/>
      <c r="E5" s="22"/>
      <c r="F5" s="22"/>
      <c r="G5" s="23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x14ac:dyDescent="0.25">
      <c r="A7" s="22" t="s">
        <v>4</v>
      </c>
      <c r="B7" s="24" t="s">
        <v>5</v>
      </c>
      <c r="C7" s="25"/>
      <c r="D7" s="25"/>
      <c r="E7" s="25"/>
      <c r="F7" s="26"/>
      <c r="G7" s="7" t="s">
        <v>139</v>
      </c>
    </row>
    <row r="8" spans="1:7" ht="30" x14ac:dyDescent="0.25">
      <c r="A8" s="22"/>
      <c r="B8" s="28" t="s">
        <v>7</v>
      </c>
      <c r="C8" s="8" t="s">
        <v>140</v>
      </c>
      <c r="D8" s="28" t="s">
        <v>9</v>
      </c>
      <c r="E8" s="28" t="s">
        <v>10</v>
      </c>
      <c r="F8" s="39" t="s">
        <v>92</v>
      </c>
      <c r="G8" s="6"/>
    </row>
    <row r="9" spans="1:7" x14ac:dyDescent="0.25">
      <c r="A9" s="29" t="s">
        <v>141</v>
      </c>
      <c r="B9" s="46">
        <f t="shared" ref="B9:G9" si="0">SUM(B10,B19,B27,B37)</f>
        <v>1799040417</v>
      </c>
      <c r="C9" s="46">
        <f t="shared" si="0"/>
        <v>318859985.93999982</v>
      </c>
      <c r="D9" s="46">
        <f t="shared" si="0"/>
        <v>2117900402.9400001</v>
      </c>
      <c r="E9" s="46">
        <f t="shared" si="0"/>
        <v>325516227.24000031</v>
      </c>
      <c r="F9" s="46">
        <f t="shared" si="0"/>
        <v>323304965.92000037</v>
      </c>
      <c r="G9" s="46">
        <f t="shared" si="0"/>
        <v>1792384175.6999998</v>
      </c>
    </row>
    <row r="10" spans="1:7" x14ac:dyDescent="0.25">
      <c r="A10" s="40" t="s">
        <v>142</v>
      </c>
      <c r="B10" s="47">
        <f t="shared" ref="B10:G10" si="1">SUM(B11:B18)</f>
        <v>1799040417</v>
      </c>
      <c r="C10" s="47">
        <f t="shared" si="1"/>
        <v>318859985.93999982</v>
      </c>
      <c r="D10" s="47">
        <f t="shared" si="1"/>
        <v>2117900402.9400001</v>
      </c>
      <c r="E10" s="47">
        <f t="shared" si="1"/>
        <v>325516227.24000031</v>
      </c>
      <c r="F10" s="47">
        <f t="shared" si="1"/>
        <v>323304965.92000037</v>
      </c>
      <c r="G10" s="47">
        <f t="shared" si="1"/>
        <v>1792384175.6999998</v>
      </c>
    </row>
    <row r="11" spans="1:7" x14ac:dyDescent="0.25">
      <c r="A11" s="41" t="s">
        <v>143</v>
      </c>
      <c r="B11" s="47"/>
      <c r="C11" s="47"/>
      <c r="D11" s="47"/>
      <c r="E11" s="47"/>
      <c r="F11" s="47"/>
      <c r="G11" s="47">
        <f>D11-E11</f>
        <v>0</v>
      </c>
    </row>
    <row r="12" spans="1:7" x14ac:dyDescent="0.25">
      <c r="A12" s="41" t="s">
        <v>144</v>
      </c>
      <c r="B12" s="48">
        <v>1799040417</v>
      </c>
      <c r="C12" s="49">
        <v>318859985.93999982</v>
      </c>
      <c r="D12" s="48">
        <v>2117900402.9400001</v>
      </c>
      <c r="E12" s="49">
        <v>325516227.24000031</v>
      </c>
      <c r="F12" s="48">
        <v>323304965.92000037</v>
      </c>
      <c r="G12" s="47">
        <f t="shared" ref="G12:G18" si="2">D12-E12</f>
        <v>1792384175.6999998</v>
      </c>
    </row>
    <row r="13" spans="1:7" x14ac:dyDescent="0.25">
      <c r="A13" s="41" t="s">
        <v>145</v>
      </c>
      <c r="B13" s="47"/>
      <c r="C13" s="47"/>
      <c r="D13" s="47"/>
      <c r="E13" s="47"/>
      <c r="F13" s="47"/>
      <c r="G13" s="47">
        <f t="shared" si="2"/>
        <v>0</v>
      </c>
    </row>
    <row r="14" spans="1:7" x14ac:dyDescent="0.25">
      <c r="A14" s="41" t="s">
        <v>146</v>
      </c>
      <c r="B14" s="47"/>
      <c r="C14" s="47"/>
      <c r="D14" s="47"/>
      <c r="E14" s="47"/>
      <c r="F14" s="47"/>
      <c r="G14" s="47">
        <f t="shared" si="2"/>
        <v>0</v>
      </c>
    </row>
    <row r="15" spans="1:7" x14ac:dyDescent="0.25">
      <c r="A15" s="41" t="s">
        <v>147</v>
      </c>
      <c r="B15" s="47"/>
      <c r="C15" s="47"/>
      <c r="D15" s="47"/>
      <c r="E15" s="47"/>
      <c r="F15" s="47"/>
      <c r="G15" s="47">
        <f t="shared" si="2"/>
        <v>0</v>
      </c>
    </row>
    <row r="16" spans="1:7" x14ac:dyDescent="0.25">
      <c r="A16" s="41" t="s">
        <v>148</v>
      </c>
      <c r="B16" s="47"/>
      <c r="C16" s="47"/>
      <c r="D16" s="47"/>
      <c r="E16" s="47"/>
      <c r="F16" s="47"/>
      <c r="G16" s="47">
        <f t="shared" si="2"/>
        <v>0</v>
      </c>
    </row>
    <row r="17" spans="1:7" x14ac:dyDescent="0.25">
      <c r="A17" s="41" t="s">
        <v>149</v>
      </c>
      <c r="B17" s="47"/>
      <c r="C17" s="47"/>
      <c r="D17" s="47"/>
      <c r="E17" s="47"/>
      <c r="F17" s="47"/>
      <c r="G17" s="47">
        <f t="shared" si="2"/>
        <v>0</v>
      </c>
    </row>
    <row r="18" spans="1:7" x14ac:dyDescent="0.25">
      <c r="A18" s="41" t="s">
        <v>150</v>
      </c>
      <c r="B18" s="47"/>
      <c r="C18" s="47"/>
      <c r="D18" s="47"/>
      <c r="E18" s="47"/>
      <c r="F18" s="47"/>
      <c r="G18" s="47">
        <f t="shared" si="2"/>
        <v>0</v>
      </c>
    </row>
    <row r="19" spans="1:7" x14ac:dyDescent="0.25">
      <c r="A19" s="40" t="s">
        <v>151</v>
      </c>
      <c r="B19" s="47">
        <f t="shared" ref="B19:G19" si="3">SUM(B20:B26)</f>
        <v>0</v>
      </c>
      <c r="C19" s="47">
        <f t="shared" si="3"/>
        <v>0</v>
      </c>
      <c r="D19" s="47">
        <f t="shared" si="3"/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</row>
    <row r="20" spans="1:7" x14ac:dyDescent="0.25">
      <c r="A20" s="41" t="s">
        <v>152</v>
      </c>
      <c r="B20" s="47"/>
      <c r="C20" s="47"/>
      <c r="D20" s="47"/>
      <c r="E20" s="47"/>
      <c r="F20" s="47"/>
      <c r="G20" s="47">
        <f>D20-E20</f>
        <v>0</v>
      </c>
    </row>
    <row r="21" spans="1:7" x14ac:dyDescent="0.25">
      <c r="A21" s="41" t="s">
        <v>153</v>
      </c>
      <c r="B21" s="47"/>
      <c r="C21" s="47"/>
      <c r="D21" s="47"/>
      <c r="E21" s="47"/>
      <c r="F21" s="47"/>
      <c r="G21" s="47">
        <f t="shared" ref="G21:G26" si="4">D21-E21</f>
        <v>0</v>
      </c>
    </row>
    <row r="22" spans="1:7" x14ac:dyDescent="0.25">
      <c r="A22" s="41" t="s">
        <v>154</v>
      </c>
      <c r="B22" s="47"/>
      <c r="C22" s="47"/>
      <c r="D22" s="47"/>
      <c r="E22" s="47"/>
      <c r="F22" s="47"/>
      <c r="G22" s="47">
        <f t="shared" si="4"/>
        <v>0</v>
      </c>
    </row>
    <row r="23" spans="1:7" x14ac:dyDescent="0.25">
      <c r="A23" s="41" t="s">
        <v>155</v>
      </c>
      <c r="B23" s="47"/>
      <c r="C23" s="47"/>
      <c r="D23" s="47"/>
      <c r="E23" s="47"/>
      <c r="F23" s="47"/>
      <c r="G23" s="47">
        <f t="shared" si="4"/>
        <v>0</v>
      </c>
    </row>
    <row r="24" spans="1:7" x14ac:dyDescent="0.25">
      <c r="A24" s="41" t="s">
        <v>156</v>
      </c>
      <c r="B24" s="47"/>
      <c r="C24" s="47"/>
      <c r="D24" s="47"/>
      <c r="E24" s="47"/>
      <c r="F24" s="47"/>
      <c r="G24" s="47">
        <f t="shared" si="4"/>
        <v>0</v>
      </c>
    </row>
    <row r="25" spans="1:7" x14ac:dyDescent="0.25">
      <c r="A25" s="41" t="s">
        <v>157</v>
      </c>
      <c r="B25" s="47"/>
      <c r="C25" s="47"/>
      <c r="D25" s="47"/>
      <c r="E25" s="47"/>
      <c r="F25" s="47"/>
      <c r="G25" s="47">
        <f t="shared" si="4"/>
        <v>0</v>
      </c>
    </row>
    <row r="26" spans="1:7" x14ac:dyDescent="0.25">
      <c r="A26" s="41" t="s">
        <v>158</v>
      </c>
      <c r="B26" s="47"/>
      <c r="C26" s="47"/>
      <c r="D26" s="47"/>
      <c r="E26" s="47"/>
      <c r="F26" s="47"/>
      <c r="G26" s="47">
        <f t="shared" si="4"/>
        <v>0</v>
      </c>
    </row>
    <row r="27" spans="1:7" x14ac:dyDescent="0.25">
      <c r="A27" s="40" t="s">
        <v>159</v>
      </c>
      <c r="B27" s="47">
        <f t="shared" ref="B27:G27" si="5">SUM(B28:B36)</f>
        <v>0</v>
      </c>
      <c r="C27" s="47">
        <f t="shared" si="5"/>
        <v>0</v>
      </c>
      <c r="D27" s="47">
        <f t="shared" si="5"/>
        <v>0</v>
      </c>
      <c r="E27" s="47">
        <f t="shared" si="5"/>
        <v>0</v>
      </c>
      <c r="F27" s="47">
        <f t="shared" si="5"/>
        <v>0</v>
      </c>
      <c r="G27" s="47">
        <f t="shared" si="5"/>
        <v>0</v>
      </c>
    </row>
    <row r="28" spans="1:7" x14ac:dyDescent="0.25">
      <c r="A28" s="43" t="s">
        <v>160</v>
      </c>
      <c r="B28" s="47"/>
      <c r="C28" s="47"/>
      <c r="D28" s="47"/>
      <c r="E28" s="47"/>
      <c r="F28" s="47"/>
      <c r="G28" s="47">
        <f>D28-E28</f>
        <v>0</v>
      </c>
    </row>
    <row r="29" spans="1:7" x14ac:dyDescent="0.25">
      <c r="A29" s="41" t="s">
        <v>161</v>
      </c>
      <c r="B29" s="47"/>
      <c r="C29" s="47"/>
      <c r="D29" s="47"/>
      <c r="E29" s="47"/>
      <c r="F29" s="47"/>
      <c r="G29" s="47">
        <f t="shared" ref="G29:G36" si="6">D29-E29</f>
        <v>0</v>
      </c>
    </row>
    <row r="30" spans="1:7" x14ac:dyDescent="0.25">
      <c r="A30" s="41" t="s">
        <v>162</v>
      </c>
      <c r="B30" s="47"/>
      <c r="C30" s="47"/>
      <c r="D30" s="47"/>
      <c r="E30" s="47"/>
      <c r="F30" s="47"/>
      <c r="G30" s="47">
        <f t="shared" si="6"/>
        <v>0</v>
      </c>
    </row>
    <row r="31" spans="1:7" x14ac:dyDescent="0.25">
      <c r="A31" s="41" t="s">
        <v>163</v>
      </c>
      <c r="B31" s="47"/>
      <c r="C31" s="47"/>
      <c r="D31" s="47"/>
      <c r="E31" s="47"/>
      <c r="F31" s="47"/>
      <c r="G31" s="47">
        <f t="shared" si="6"/>
        <v>0</v>
      </c>
    </row>
    <row r="32" spans="1:7" x14ac:dyDescent="0.25">
      <c r="A32" s="41" t="s">
        <v>164</v>
      </c>
      <c r="B32" s="47"/>
      <c r="C32" s="47"/>
      <c r="D32" s="47"/>
      <c r="E32" s="47"/>
      <c r="F32" s="47"/>
      <c r="G32" s="47">
        <f t="shared" si="6"/>
        <v>0</v>
      </c>
    </row>
    <row r="33" spans="1:7" x14ac:dyDescent="0.25">
      <c r="A33" s="41" t="s">
        <v>165</v>
      </c>
      <c r="B33" s="47"/>
      <c r="C33" s="47"/>
      <c r="D33" s="47"/>
      <c r="E33" s="47"/>
      <c r="F33" s="47"/>
      <c r="G33" s="47">
        <f t="shared" si="6"/>
        <v>0</v>
      </c>
    </row>
    <row r="34" spans="1:7" x14ac:dyDescent="0.25">
      <c r="A34" s="41" t="s">
        <v>166</v>
      </c>
      <c r="B34" s="47"/>
      <c r="C34" s="47"/>
      <c r="D34" s="47"/>
      <c r="E34" s="47"/>
      <c r="F34" s="47"/>
      <c r="G34" s="47">
        <f t="shared" si="6"/>
        <v>0</v>
      </c>
    </row>
    <row r="35" spans="1:7" x14ac:dyDescent="0.25">
      <c r="A35" s="41" t="s">
        <v>167</v>
      </c>
      <c r="B35" s="47"/>
      <c r="C35" s="47"/>
      <c r="D35" s="47"/>
      <c r="E35" s="47"/>
      <c r="F35" s="47"/>
      <c r="G35" s="47">
        <f t="shared" si="6"/>
        <v>0</v>
      </c>
    </row>
    <row r="36" spans="1:7" x14ac:dyDescent="0.25">
      <c r="A36" s="41" t="s">
        <v>168</v>
      </c>
      <c r="B36" s="47"/>
      <c r="C36" s="47"/>
      <c r="D36" s="47"/>
      <c r="E36" s="47"/>
      <c r="F36" s="47"/>
      <c r="G36" s="47">
        <f t="shared" si="6"/>
        <v>0</v>
      </c>
    </row>
    <row r="37" spans="1:7" ht="30" x14ac:dyDescent="0.25">
      <c r="A37" s="44" t="s">
        <v>169</v>
      </c>
      <c r="B37" s="47">
        <f t="shared" ref="B37:G37" si="7">SUM(B38:B41)</f>
        <v>0</v>
      </c>
      <c r="C37" s="47">
        <f t="shared" si="7"/>
        <v>0</v>
      </c>
      <c r="D37" s="47">
        <f t="shared" si="7"/>
        <v>0</v>
      </c>
      <c r="E37" s="47">
        <f t="shared" si="7"/>
        <v>0</v>
      </c>
      <c r="F37" s="47">
        <f t="shared" si="7"/>
        <v>0</v>
      </c>
      <c r="G37" s="47">
        <f t="shared" si="7"/>
        <v>0</v>
      </c>
    </row>
    <row r="38" spans="1:7" x14ac:dyDescent="0.25">
      <c r="A38" s="43" t="s">
        <v>170</v>
      </c>
      <c r="B38" s="47"/>
      <c r="C38" s="47"/>
      <c r="D38" s="47"/>
      <c r="E38" s="47"/>
      <c r="F38" s="47"/>
      <c r="G38" s="47">
        <f>D38-E38</f>
        <v>0</v>
      </c>
    </row>
    <row r="39" spans="1:7" ht="30" x14ac:dyDescent="0.25">
      <c r="A39" s="43" t="s">
        <v>171</v>
      </c>
      <c r="B39" s="47"/>
      <c r="C39" s="47"/>
      <c r="D39" s="47"/>
      <c r="E39" s="47"/>
      <c r="F39" s="47"/>
      <c r="G39" s="47">
        <f>D39-E39</f>
        <v>0</v>
      </c>
    </row>
    <row r="40" spans="1:7" x14ac:dyDescent="0.25">
      <c r="A40" s="43" t="s">
        <v>172</v>
      </c>
      <c r="B40" s="47"/>
      <c r="C40" s="47"/>
      <c r="D40" s="47"/>
      <c r="E40" s="47"/>
      <c r="F40" s="47"/>
      <c r="G40" s="47">
        <f>D40-E40</f>
        <v>0</v>
      </c>
    </row>
    <row r="41" spans="1:7" x14ac:dyDescent="0.25">
      <c r="A41" s="43" t="s">
        <v>173</v>
      </c>
      <c r="B41" s="47"/>
      <c r="C41" s="47"/>
      <c r="D41" s="47"/>
      <c r="E41" s="47"/>
      <c r="F41" s="47"/>
      <c r="G41" s="47">
        <f>D41-E41</f>
        <v>0</v>
      </c>
    </row>
    <row r="42" spans="1:7" x14ac:dyDescent="0.25">
      <c r="A42" s="43"/>
      <c r="B42" s="47"/>
      <c r="C42" s="47"/>
      <c r="D42" s="47"/>
      <c r="E42" s="47"/>
      <c r="F42" s="47"/>
      <c r="G42" s="47"/>
    </row>
    <row r="43" spans="1:7" x14ac:dyDescent="0.25">
      <c r="A43" s="34" t="s">
        <v>174</v>
      </c>
      <c r="B43" s="50">
        <f t="shared" ref="B43:G43" si="8">SUM(B44,B53,B61,B71)</f>
        <v>0</v>
      </c>
      <c r="C43" s="50">
        <f t="shared" si="8"/>
        <v>0</v>
      </c>
      <c r="D43" s="50">
        <f t="shared" si="8"/>
        <v>0</v>
      </c>
      <c r="E43" s="50">
        <f t="shared" si="8"/>
        <v>0</v>
      </c>
      <c r="F43" s="50">
        <f t="shared" si="8"/>
        <v>0</v>
      </c>
      <c r="G43" s="50">
        <f t="shared" si="8"/>
        <v>0</v>
      </c>
    </row>
    <row r="44" spans="1:7" x14ac:dyDescent="0.25">
      <c r="A44" s="40" t="s">
        <v>175</v>
      </c>
      <c r="B44" s="47">
        <f t="shared" ref="B44:G44" si="9">SUM(B45:B52)</f>
        <v>0</v>
      </c>
      <c r="C44" s="47">
        <f t="shared" si="9"/>
        <v>0</v>
      </c>
      <c r="D44" s="47">
        <f t="shared" si="9"/>
        <v>0</v>
      </c>
      <c r="E44" s="47">
        <f t="shared" si="9"/>
        <v>0</v>
      </c>
      <c r="F44" s="47">
        <f t="shared" si="9"/>
        <v>0</v>
      </c>
      <c r="G44" s="47">
        <f t="shared" si="9"/>
        <v>0</v>
      </c>
    </row>
    <row r="45" spans="1:7" x14ac:dyDescent="0.25">
      <c r="A45" s="43" t="s">
        <v>143</v>
      </c>
      <c r="B45" s="47"/>
      <c r="C45" s="47"/>
      <c r="D45" s="47"/>
      <c r="E45" s="47"/>
      <c r="F45" s="47"/>
      <c r="G45" s="47">
        <f>D45-E45</f>
        <v>0</v>
      </c>
    </row>
    <row r="46" spans="1:7" x14ac:dyDescent="0.25">
      <c r="A46" s="43" t="s">
        <v>144</v>
      </c>
      <c r="B46" s="47"/>
      <c r="C46" s="47"/>
      <c r="D46" s="47"/>
      <c r="E46" s="47"/>
      <c r="F46" s="47"/>
      <c r="G46" s="47">
        <f t="shared" ref="G46:G52" si="10">D46-E46</f>
        <v>0</v>
      </c>
    </row>
    <row r="47" spans="1:7" x14ac:dyDescent="0.25">
      <c r="A47" s="43" t="s">
        <v>145</v>
      </c>
      <c r="B47" s="47"/>
      <c r="C47" s="47"/>
      <c r="D47" s="47"/>
      <c r="E47" s="47"/>
      <c r="F47" s="47"/>
      <c r="G47" s="47">
        <f t="shared" si="10"/>
        <v>0</v>
      </c>
    </row>
    <row r="48" spans="1:7" x14ac:dyDescent="0.25">
      <c r="A48" s="43" t="s">
        <v>146</v>
      </c>
      <c r="B48" s="47"/>
      <c r="C48" s="47"/>
      <c r="D48" s="47"/>
      <c r="E48" s="47"/>
      <c r="F48" s="47"/>
      <c r="G48" s="47">
        <f t="shared" si="10"/>
        <v>0</v>
      </c>
    </row>
    <row r="49" spans="1:7" x14ac:dyDescent="0.25">
      <c r="A49" s="43" t="s">
        <v>147</v>
      </c>
      <c r="B49" s="47"/>
      <c r="C49" s="47"/>
      <c r="D49" s="47"/>
      <c r="E49" s="47"/>
      <c r="F49" s="47"/>
      <c r="G49" s="47">
        <f t="shared" si="10"/>
        <v>0</v>
      </c>
    </row>
    <row r="50" spans="1:7" x14ac:dyDescent="0.25">
      <c r="A50" s="43" t="s">
        <v>148</v>
      </c>
      <c r="B50" s="47"/>
      <c r="C50" s="47"/>
      <c r="D50" s="47"/>
      <c r="E50" s="47"/>
      <c r="F50" s="47"/>
      <c r="G50" s="47">
        <f t="shared" si="10"/>
        <v>0</v>
      </c>
    </row>
    <row r="51" spans="1:7" x14ac:dyDescent="0.25">
      <c r="A51" s="43" t="s">
        <v>149</v>
      </c>
      <c r="B51" s="47"/>
      <c r="C51" s="47"/>
      <c r="D51" s="47"/>
      <c r="E51" s="47"/>
      <c r="F51" s="47"/>
      <c r="G51" s="47">
        <f t="shared" si="10"/>
        <v>0</v>
      </c>
    </row>
    <row r="52" spans="1:7" x14ac:dyDescent="0.25">
      <c r="A52" s="43" t="s">
        <v>150</v>
      </c>
      <c r="B52" s="47"/>
      <c r="C52" s="47"/>
      <c r="D52" s="47"/>
      <c r="E52" s="47"/>
      <c r="F52" s="47"/>
      <c r="G52" s="47">
        <f t="shared" si="10"/>
        <v>0</v>
      </c>
    </row>
    <row r="53" spans="1:7" x14ac:dyDescent="0.25">
      <c r="A53" s="40" t="s">
        <v>151</v>
      </c>
      <c r="B53" s="47">
        <f t="shared" ref="B53:G53" si="11">SUM(B54:B60)</f>
        <v>0</v>
      </c>
      <c r="C53" s="47">
        <f t="shared" si="11"/>
        <v>0</v>
      </c>
      <c r="D53" s="47">
        <f t="shared" si="11"/>
        <v>0</v>
      </c>
      <c r="E53" s="47">
        <f t="shared" si="11"/>
        <v>0</v>
      </c>
      <c r="F53" s="47">
        <f t="shared" si="11"/>
        <v>0</v>
      </c>
      <c r="G53" s="47">
        <f t="shared" si="11"/>
        <v>0</v>
      </c>
    </row>
    <row r="54" spans="1:7" x14ac:dyDescent="0.25">
      <c r="A54" s="43" t="s">
        <v>152</v>
      </c>
      <c r="B54" s="47"/>
      <c r="C54" s="47"/>
      <c r="D54" s="47"/>
      <c r="E54" s="47"/>
      <c r="F54" s="47"/>
      <c r="G54" s="47">
        <f>D54-E54</f>
        <v>0</v>
      </c>
    </row>
    <row r="55" spans="1:7" x14ac:dyDescent="0.25">
      <c r="A55" s="43" t="s">
        <v>153</v>
      </c>
      <c r="B55" s="47"/>
      <c r="C55" s="47"/>
      <c r="D55" s="47"/>
      <c r="E55" s="47"/>
      <c r="F55" s="47"/>
      <c r="G55" s="47">
        <f t="shared" ref="G55:G60" si="12">D55-E55</f>
        <v>0</v>
      </c>
    </row>
    <row r="56" spans="1:7" x14ac:dyDescent="0.25">
      <c r="A56" s="43" t="s">
        <v>154</v>
      </c>
      <c r="B56" s="47"/>
      <c r="C56" s="47"/>
      <c r="D56" s="47"/>
      <c r="E56" s="47"/>
      <c r="F56" s="47"/>
      <c r="G56" s="47">
        <f t="shared" si="12"/>
        <v>0</v>
      </c>
    </row>
    <row r="57" spans="1:7" x14ac:dyDescent="0.25">
      <c r="A57" s="45" t="s">
        <v>155</v>
      </c>
      <c r="B57" s="47"/>
      <c r="C57" s="47"/>
      <c r="D57" s="47"/>
      <c r="E57" s="47"/>
      <c r="F57" s="47"/>
      <c r="G57" s="47">
        <f t="shared" si="12"/>
        <v>0</v>
      </c>
    </row>
    <row r="58" spans="1:7" x14ac:dyDescent="0.25">
      <c r="A58" s="43" t="s">
        <v>156</v>
      </c>
      <c r="B58" s="47"/>
      <c r="C58" s="47"/>
      <c r="D58" s="47"/>
      <c r="E58" s="47"/>
      <c r="F58" s="47"/>
      <c r="G58" s="47">
        <f t="shared" si="12"/>
        <v>0</v>
      </c>
    </row>
    <row r="59" spans="1:7" x14ac:dyDescent="0.25">
      <c r="A59" s="43" t="s">
        <v>157</v>
      </c>
      <c r="B59" s="47"/>
      <c r="C59" s="47"/>
      <c r="D59" s="47"/>
      <c r="E59" s="47"/>
      <c r="F59" s="47"/>
      <c r="G59" s="47">
        <f t="shared" si="12"/>
        <v>0</v>
      </c>
    </row>
    <row r="60" spans="1:7" x14ac:dyDescent="0.25">
      <c r="A60" s="43" t="s">
        <v>158</v>
      </c>
      <c r="B60" s="47"/>
      <c r="C60" s="47"/>
      <c r="D60" s="47"/>
      <c r="E60" s="47"/>
      <c r="F60" s="47"/>
      <c r="G60" s="47">
        <f t="shared" si="12"/>
        <v>0</v>
      </c>
    </row>
    <row r="61" spans="1:7" x14ac:dyDescent="0.25">
      <c r="A61" s="40" t="s">
        <v>159</v>
      </c>
      <c r="B61" s="47">
        <f t="shared" ref="B61:G61" si="13">SUM(B62:B70)</f>
        <v>0</v>
      </c>
      <c r="C61" s="47">
        <f t="shared" si="13"/>
        <v>0</v>
      </c>
      <c r="D61" s="47">
        <f t="shared" si="13"/>
        <v>0</v>
      </c>
      <c r="E61" s="47">
        <f t="shared" si="13"/>
        <v>0</v>
      </c>
      <c r="F61" s="47">
        <f t="shared" si="13"/>
        <v>0</v>
      </c>
      <c r="G61" s="47">
        <f t="shared" si="13"/>
        <v>0</v>
      </c>
    </row>
    <row r="62" spans="1:7" x14ac:dyDescent="0.25">
      <c r="A62" s="43" t="s">
        <v>160</v>
      </c>
      <c r="B62" s="47"/>
      <c r="C62" s="47"/>
      <c r="D62" s="47"/>
      <c r="E62" s="47"/>
      <c r="F62" s="47"/>
      <c r="G62" s="47">
        <f>D62-E62</f>
        <v>0</v>
      </c>
    </row>
    <row r="63" spans="1:7" x14ac:dyDescent="0.25">
      <c r="A63" s="43" t="s">
        <v>161</v>
      </c>
      <c r="B63" s="47"/>
      <c r="C63" s="47"/>
      <c r="D63" s="47"/>
      <c r="E63" s="47"/>
      <c r="F63" s="47"/>
      <c r="G63" s="47">
        <f t="shared" ref="G63:G70" si="14">D63-E63</f>
        <v>0</v>
      </c>
    </row>
    <row r="64" spans="1:7" x14ac:dyDescent="0.25">
      <c r="A64" s="43" t="s">
        <v>162</v>
      </c>
      <c r="B64" s="47"/>
      <c r="C64" s="47"/>
      <c r="D64" s="47"/>
      <c r="E64" s="47"/>
      <c r="F64" s="47"/>
      <c r="G64" s="47">
        <f t="shared" si="14"/>
        <v>0</v>
      </c>
    </row>
    <row r="65" spans="1:7" x14ac:dyDescent="0.25">
      <c r="A65" s="43" t="s">
        <v>163</v>
      </c>
      <c r="B65" s="47"/>
      <c r="C65" s="47"/>
      <c r="D65" s="47"/>
      <c r="E65" s="47"/>
      <c r="F65" s="47"/>
      <c r="G65" s="47">
        <f t="shared" si="14"/>
        <v>0</v>
      </c>
    </row>
    <row r="66" spans="1:7" x14ac:dyDescent="0.25">
      <c r="A66" s="43" t="s">
        <v>164</v>
      </c>
      <c r="B66" s="47"/>
      <c r="C66" s="47"/>
      <c r="D66" s="47"/>
      <c r="E66" s="47"/>
      <c r="F66" s="47"/>
      <c r="G66" s="47">
        <f t="shared" si="14"/>
        <v>0</v>
      </c>
    </row>
    <row r="67" spans="1:7" x14ac:dyDescent="0.25">
      <c r="A67" s="43" t="s">
        <v>165</v>
      </c>
      <c r="B67" s="47"/>
      <c r="C67" s="47"/>
      <c r="D67" s="47"/>
      <c r="E67" s="47"/>
      <c r="F67" s="47"/>
      <c r="G67" s="47">
        <f t="shared" si="14"/>
        <v>0</v>
      </c>
    </row>
    <row r="68" spans="1:7" x14ac:dyDescent="0.25">
      <c r="A68" s="43" t="s">
        <v>166</v>
      </c>
      <c r="B68" s="47"/>
      <c r="C68" s="47"/>
      <c r="D68" s="47"/>
      <c r="E68" s="47"/>
      <c r="F68" s="47"/>
      <c r="G68" s="47">
        <f t="shared" si="14"/>
        <v>0</v>
      </c>
    </row>
    <row r="69" spans="1:7" x14ac:dyDescent="0.25">
      <c r="A69" s="43" t="s">
        <v>167</v>
      </c>
      <c r="B69" s="47"/>
      <c r="C69" s="47"/>
      <c r="D69" s="47"/>
      <c r="E69" s="47"/>
      <c r="F69" s="47"/>
      <c r="G69" s="47">
        <f t="shared" si="14"/>
        <v>0</v>
      </c>
    </row>
    <row r="70" spans="1:7" x14ac:dyDescent="0.25">
      <c r="A70" s="43" t="s">
        <v>168</v>
      </c>
      <c r="B70" s="47"/>
      <c r="C70" s="47"/>
      <c r="D70" s="47"/>
      <c r="E70" s="47"/>
      <c r="F70" s="47"/>
      <c r="G70" s="47">
        <f t="shared" si="14"/>
        <v>0</v>
      </c>
    </row>
    <row r="71" spans="1:7" x14ac:dyDescent="0.25">
      <c r="A71" s="44" t="s">
        <v>176</v>
      </c>
      <c r="B71" s="51">
        <f t="shared" ref="B71:G71" si="15">SUM(B72:B75)</f>
        <v>0</v>
      </c>
      <c r="C71" s="51">
        <f t="shared" si="15"/>
        <v>0</v>
      </c>
      <c r="D71" s="51">
        <f t="shared" si="15"/>
        <v>0</v>
      </c>
      <c r="E71" s="51">
        <f t="shared" si="15"/>
        <v>0</v>
      </c>
      <c r="F71" s="51">
        <f t="shared" si="15"/>
        <v>0</v>
      </c>
      <c r="G71" s="51">
        <f t="shared" si="15"/>
        <v>0</v>
      </c>
    </row>
    <row r="72" spans="1:7" x14ac:dyDescent="0.25">
      <c r="A72" s="43" t="s">
        <v>170</v>
      </c>
      <c r="B72" s="47"/>
      <c r="C72" s="47"/>
      <c r="D72" s="47"/>
      <c r="E72" s="47"/>
      <c r="F72" s="47"/>
      <c r="G72" s="47">
        <f>D72-E72</f>
        <v>0</v>
      </c>
    </row>
    <row r="73" spans="1:7" ht="30" x14ac:dyDescent="0.25">
      <c r="A73" s="43" t="s">
        <v>171</v>
      </c>
      <c r="B73" s="47"/>
      <c r="C73" s="47"/>
      <c r="D73" s="47"/>
      <c r="E73" s="47"/>
      <c r="F73" s="47"/>
      <c r="G73" s="47">
        <f>D73-E73</f>
        <v>0</v>
      </c>
    </row>
    <row r="74" spans="1:7" x14ac:dyDescent="0.25">
      <c r="A74" s="43" t="s">
        <v>172</v>
      </c>
      <c r="B74" s="47"/>
      <c r="C74" s="47"/>
      <c r="D74" s="47"/>
      <c r="E74" s="47"/>
      <c r="F74" s="47"/>
      <c r="G74" s="47">
        <f>D74-E74</f>
        <v>0</v>
      </c>
    </row>
    <row r="75" spans="1:7" x14ac:dyDescent="0.25">
      <c r="A75" s="43" t="s">
        <v>173</v>
      </c>
      <c r="B75" s="47"/>
      <c r="C75" s="47"/>
      <c r="D75" s="47"/>
      <c r="E75" s="47"/>
      <c r="F75" s="47"/>
      <c r="G75" s="47">
        <f>D75-E75</f>
        <v>0</v>
      </c>
    </row>
    <row r="76" spans="1:7" x14ac:dyDescent="0.25">
      <c r="A76" s="33"/>
      <c r="B76" s="52"/>
      <c r="C76" s="52"/>
      <c r="D76" s="52"/>
      <c r="E76" s="52"/>
      <c r="F76" s="52"/>
      <c r="G76" s="52"/>
    </row>
    <row r="77" spans="1:7" x14ac:dyDescent="0.25">
      <c r="A77" s="34" t="s">
        <v>87</v>
      </c>
      <c r="B77" s="50">
        <f t="shared" ref="B77:G77" si="16">B43+B9</f>
        <v>1799040417</v>
      </c>
      <c r="C77" s="50">
        <f t="shared" si="16"/>
        <v>318859985.93999982</v>
      </c>
      <c r="D77" s="50">
        <f t="shared" si="16"/>
        <v>2117900402.9400001</v>
      </c>
      <c r="E77" s="50">
        <f t="shared" si="16"/>
        <v>325516227.24000031</v>
      </c>
      <c r="F77" s="50">
        <f t="shared" si="16"/>
        <v>323304965.92000037</v>
      </c>
      <c r="G77" s="50">
        <f t="shared" si="16"/>
        <v>1792384175.6999998</v>
      </c>
    </row>
    <row r="78" spans="1:7" x14ac:dyDescent="0.25">
      <c r="A78" s="17"/>
      <c r="B78" s="53"/>
      <c r="C78" s="53"/>
      <c r="D78" s="53"/>
      <c r="E78" s="53"/>
      <c r="F78" s="53"/>
      <c r="G78" s="5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B65545:G65613 B131081:G131149 B196617:G196685 B262153:G262221 B327689:G327757 B393225:G393293 B458761:G458829 B524297:G524365 B589833:G589901 B655369:G655437 B720905:G720973 B786441:G786509 B851977:G852045 B917513:G917581 B983049:G983117" xr:uid="{B3256F1F-DC65-4FBB-A2CE-47CF5E15D2D2}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18 B38:F78 B37:F37 B19:F36" unlockedFormula="1"/>
    <ignoredError sqref="G38:G78 G19:G36" formula="1" unlockedFormula="1"/>
    <ignoredError sqref="G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2D17-B0D4-4708-892E-E483E6745143}">
  <dimension ref="A1:G34"/>
  <sheetViews>
    <sheetView topLeftCell="B1" workbookViewId="0">
      <selection activeCell="F16" sqref="F16"/>
    </sheetView>
  </sheetViews>
  <sheetFormatPr baseColWidth="10" defaultRowHeight="15" x14ac:dyDescent="0.25"/>
  <cols>
    <col min="1" max="1" width="111.85546875" customWidth="1"/>
    <col min="2" max="6" width="20.7109375" style="57" customWidth="1"/>
    <col min="7" max="7" width="17.5703125" style="57" customWidth="1"/>
  </cols>
  <sheetData>
    <row r="1" spans="1:7" ht="21" x14ac:dyDescent="0.25">
      <c r="A1" s="1" t="s">
        <v>177</v>
      </c>
      <c r="B1" s="2"/>
      <c r="C1" s="2"/>
      <c r="D1" s="2"/>
      <c r="E1" s="2"/>
      <c r="F1" s="2"/>
      <c r="G1" s="2"/>
    </row>
    <row r="2" spans="1:7" x14ac:dyDescent="0.25">
      <c r="A2" s="18" t="str">
        <f>ENTE_PUBLICO_A</f>
        <v>PODER JUDICIAL DEL ESTADO DE GUANAJUATO, Gobierno del Estado de Guanajuato (a)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1" t="s">
        <v>178</v>
      </c>
      <c r="B4" s="22"/>
      <c r="C4" s="22"/>
      <c r="D4" s="22"/>
      <c r="E4" s="22"/>
      <c r="F4" s="22"/>
      <c r="G4" s="23"/>
    </row>
    <row r="5" spans="1:7" x14ac:dyDescent="0.25">
      <c r="A5" s="21" t="str">
        <f>TRIMESTRE</f>
        <v>Del 1 de enero al 30 de marzo de 2019 (b)</v>
      </c>
      <c r="B5" s="22"/>
      <c r="C5" s="22"/>
      <c r="D5" s="22"/>
      <c r="E5" s="22"/>
      <c r="F5" s="22"/>
      <c r="G5" s="23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x14ac:dyDescent="0.25">
      <c r="A7" s="3" t="s">
        <v>179</v>
      </c>
      <c r="B7" s="6" t="s">
        <v>5</v>
      </c>
      <c r="C7" s="6"/>
      <c r="D7" s="6"/>
      <c r="E7" s="6"/>
      <c r="F7" s="6"/>
      <c r="G7" s="6" t="s">
        <v>6</v>
      </c>
    </row>
    <row r="8" spans="1:7" ht="30" x14ac:dyDescent="0.25">
      <c r="A8" s="5"/>
      <c r="B8" s="8" t="s">
        <v>7</v>
      </c>
      <c r="C8" s="54" t="s">
        <v>140</v>
      </c>
      <c r="D8" s="54" t="s">
        <v>91</v>
      </c>
      <c r="E8" s="54" t="s">
        <v>10</v>
      </c>
      <c r="F8" s="54" t="s">
        <v>92</v>
      </c>
      <c r="G8" s="55"/>
    </row>
    <row r="9" spans="1:7" x14ac:dyDescent="0.25">
      <c r="A9" s="29" t="s">
        <v>180</v>
      </c>
      <c r="B9" s="59">
        <f t="shared" ref="B9:G9" si="0">SUM(B10,B11,B12,B15,B16,B19)</f>
        <v>1430053982</v>
      </c>
      <c r="C9" s="59">
        <f t="shared" si="0"/>
        <v>1568716.0900000031</v>
      </c>
      <c r="D9" s="59">
        <f t="shared" si="0"/>
        <v>1431622698.0899999</v>
      </c>
      <c r="E9" s="59">
        <f t="shared" si="0"/>
        <v>283916675.18000001</v>
      </c>
      <c r="F9" s="59">
        <f t="shared" si="0"/>
        <v>283916675.18000001</v>
      </c>
      <c r="G9" s="59">
        <f t="shared" si="0"/>
        <v>1147706022.9099998</v>
      </c>
    </row>
    <row r="10" spans="1:7" x14ac:dyDescent="0.25">
      <c r="A10" s="40" t="s">
        <v>181</v>
      </c>
      <c r="B10" s="42">
        <v>1430053982</v>
      </c>
      <c r="C10" s="60">
        <v>1568716.0900000031</v>
      </c>
      <c r="D10" s="42">
        <v>1431622698.0899999</v>
      </c>
      <c r="E10" s="60">
        <v>283916675.18000001</v>
      </c>
      <c r="F10" s="42">
        <v>283916675.18000001</v>
      </c>
      <c r="G10" s="61">
        <f>D10-E10</f>
        <v>1147706022.9099998</v>
      </c>
    </row>
    <row r="11" spans="1:7" x14ac:dyDescent="0.25">
      <c r="A11" s="40" t="s">
        <v>182</v>
      </c>
      <c r="B11" s="61"/>
      <c r="C11" s="61"/>
      <c r="D11" s="61"/>
      <c r="E11" s="61"/>
      <c r="F11" s="61"/>
      <c r="G11" s="61">
        <f>D11-E11</f>
        <v>0</v>
      </c>
    </row>
    <row r="12" spans="1:7" x14ac:dyDescent="0.25">
      <c r="A12" s="40" t="s">
        <v>183</v>
      </c>
      <c r="B12" s="61">
        <f t="shared" ref="B12:G12" si="1">B13+B14</f>
        <v>0</v>
      </c>
      <c r="C12" s="61">
        <f t="shared" si="1"/>
        <v>0</v>
      </c>
      <c r="D12" s="61">
        <f t="shared" si="1"/>
        <v>0</v>
      </c>
      <c r="E12" s="61">
        <f t="shared" si="1"/>
        <v>0</v>
      </c>
      <c r="F12" s="61">
        <f t="shared" si="1"/>
        <v>0</v>
      </c>
      <c r="G12" s="61">
        <f t="shared" si="1"/>
        <v>0</v>
      </c>
    </row>
    <row r="13" spans="1:7" x14ac:dyDescent="0.25">
      <c r="A13" s="41" t="s">
        <v>184</v>
      </c>
      <c r="B13" s="61"/>
      <c r="C13" s="61"/>
      <c r="D13" s="61"/>
      <c r="E13" s="61"/>
      <c r="F13" s="61"/>
      <c r="G13" s="61">
        <f>D13-E13</f>
        <v>0</v>
      </c>
    </row>
    <row r="14" spans="1:7" x14ac:dyDescent="0.25">
      <c r="A14" s="41" t="s">
        <v>185</v>
      </c>
      <c r="B14" s="61"/>
      <c r="C14" s="61"/>
      <c r="D14" s="61"/>
      <c r="E14" s="61"/>
      <c r="F14" s="61"/>
      <c r="G14" s="61">
        <f>D14-E14</f>
        <v>0</v>
      </c>
    </row>
    <row r="15" spans="1:7" x14ac:dyDescent="0.25">
      <c r="A15" s="40" t="s">
        <v>186</v>
      </c>
      <c r="B15" s="61"/>
      <c r="C15" s="61"/>
      <c r="D15" s="61"/>
      <c r="E15" s="61"/>
      <c r="F15" s="61"/>
      <c r="G15" s="61">
        <f>D15-E15</f>
        <v>0</v>
      </c>
    </row>
    <row r="16" spans="1:7" x14ac:dyDescent="0.25">
      <c r="A16" s="44" t="s">
        <v>187</v>
      </c>
      <c r="B16" s="61">
        <f t="shared" ref="B16:G16" si="2">B17+B18</f>
        <v>0</v>
      </c>
      <c r="C16" s="61">
        <f t="shared" si="2"/>
        <v>0</v>
      </c>
      <c r="D16" s="61">
        <f t="shared" si="2"/>
        <v>0</v>
      </c>
      <c r="E16" s="61">
        <f t="shared" si="2"/>
        <v>0</v>
      </c>
      <c r="F16" s="61">
        <f t="shared" si="2"/>
        <v>0</v>
      </c>
      <c r="G16" s="61">
        <f t="shared" si="2"/>
        <v>0</v>
      </c>
    </row>
    <row r="17" spans="1:7" x14ac:dyDescent="0.25">
      <c r="A17" s="41" t="s">
        <v>188</v>
      </c>
      <c r="B17" s="61"/>
      <c r="C17" s="61"/>
      <c r="D17" s="61"/>
      <c r="E17" s="61"/>
      <c r="F17" s="61"/>
      <c r="G17" s="61">
        <f>D17-E17</f>
        <v>0</v>
      </c>
    </row>
    <row r="18" spans="1:7" x14ac:dyDescent="0.25">
      <c r="A18" s="41" t="s">
        <v>189</v>
      </c>
      <c r="B18" s="61"/>
      <c r="C18" s="61"/>
      <c r="D18" s="61"/>
      <c r="E18" s="61"/>
      <c r="F18" s="61"/>
      <c r="G18" s="61">
        <f>D18-E18</f>
        <v>0</v>
      </c>
    </row>
    <row r="19" spans="1:7" x14ac:dyDescent="0.25">
      <c r="A19" s="40" t="s">
        <v>190</v>
      </c>
      <c r="B19" s="61"/>
      <c r="C19" s="61"/>
      <c r="D19" s="61"/>
      <c r="E19" s="61"/>
      <c r="F19" s="61"/>
      <c r="G19" s="61">
        <f>D19-E19</f>
        <v>0</v>
      </c>
    </row>
    <row r="20" spans="1:7" x14ac:dyDescent="0.25">
      <c r="A20" s="33"/>
      <c r="B20" s="62"/>
      <c r="C20" s="62"/>
      <c r="D20" s="62"/>
      <c r="E20" s="62"/>
      <c r="F20" s="62"/>
      <c r="G20" s="62"/>
    </row>
    <row r="21" spans="1:7" x14ac:dyDescent="0.25">
      <c r="A21" s="56" t="s">
        <v>191</v>
      </c>
      <c r="B21" s="59">
        <f t="shared" ref="B21:G21" si="3">SUM(B22,B23,B24,B27,B28,B31)</f>
        <v>0</v>
      </c>
      <c r="C21" s="59">
        <f t="shared" si="3"/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</row>
    <row r="22" spans="1:7" x14ac:dyDescent="0.25">
      <c r="A22" s="40" t="s">
        <v>181</v>
      </c>
      <c r="B22" s="61"/>
      <c r="C22" s="61"/>
      <c r="D22" s="61"/>
      <c r="E22" s="61"/>
      <c r="F22" s="61"/>
      <c r="G22" s="61">
        <f>D22-E22</f>
        <v>0</v>
      </c>
    </row>
    <row r="23" spans="1:7" x14ac:dyDescent="0.25">
      <c r="A23" s="40" t="s">
        <v>182</v>
      </c>
      <c r="B23" s="61"/>
      <c r="C23" s="61"/>
      <c r="D23" s="61"/>
      <c r="E23" s="61"/>
      <c r="F23" s="61"/>
      <c r="G23" s="61">
        <f>D23-E23</f>
        <v>0</v>
      </c>
    </row>
    <row r="24" spans="1:7" x14ac:dyDescent="0.25">
      <c r="A24" s="40" t="s">
        <v>183</v>
      </c>
      <c r="B24" s="61">
        <f t="shared" ref="B24:G24" si="4">B25+B26</f>
        <v>0</v>
      </c>
      <c r="C24" s="61">
        <f t="shared" si="4"/>
        <v>0</v>
      </c>
      <c r="D24" s="61">
        <f t="shared" si="4"/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</row>
    <row r="25" spans="1:7" x14ac:dyDescent="0.25">
      <c r="A25" s="41" t="s">
        <v>184</v>
      </c>
      <c r="B25" s="61"/>
      <c r="C25" s="61"/>
      <c r="D25" s="61"/>
      <c r="E25" s="61"/>
      <c r="F25" s="61"/>
      <c r="G25" s="61">
        <f>D25-E25</f>
        <v>0</v>
      </c>
    </row>
    <row r="26" spans="1:7" x14ac:dyDescent="0.25">
      <c r="A26" s="41" t="s">
        <v>185</v>
      </c>
      <c r="B26" s="61"/>
      <c r="C26" s="61"/>
      <c r="D26" s="61"/>
      <c r="E26" s="61"/>
      <c r="F26" s="61"/>
      <c r="G26" s="61">
        <f>D26-E26</f>
        <v>0</v>
      </c>
    </row>
    <row r="27" spans="1:7" x14ac:dyDescent="0.25">
      <c r="A27" s="40" t="s">
        <v>186</v>
      </c>
      <c r="B27" s="61"/>
      <c r="C27" s="61"/>
      <c r="D27" s="61"/>
      <c r="E27" s="61"/>
      <c r="F27" s="61"/>
      <c r="G27" s="61">
        <f>D27-E27</f>
        <v>0</v>
      </c>
    </row>
    <row r="28" spans="1:7" x14ac:dyDescent="0.25">
      <c r="A28" s="44" t="s">
        <v>187</v>
      </c>
      <c r="B28" s="61">
        <f t="shared" ref="B28:G28" si="5">B29+B30</f>
        <v>0</v>
      </c>
      <c r="C28" s="61">
        <f t="shared" si="5"/>
        <v>0</v>
      </c>
      <c r="D28" s="61">
        <f t="shared" si="5"/>
        <v>0</v>
      </c>
      <c r="E28" s="61">
        <f t="shared" si="5"/>
        <v>0</v>
      </c>
      <c r="F28" s="61">
        <f t="shared" si="5"/>
        <v>0</v>
      </c>
      <c r="G28" s="61">
        <f t="shared" si="5"/>
        <v>0</v>
      </c>
    </row>
    <row r="29" spans="1:7" x14ac:dyDescent="0.25">
      <c r="A29" s="41" t="s">
        <v>188</v>
      </c>
      <c r="B29" s="61"/>
      <c r="C29" s="61"/>
      <c r="D29" s="61"/>
      <c r="E29" s="61"/>
      <c r="F29" s="61"/>
      <c r="G29" s="61">
        <f>D29-E29</f>
        <v>0</v>
      </c>
    </row>
    <row r="30" spans="1:7" x14ac:dyDescent="0.25">
      <c r="A30" s="41" t="s">
        <v>189</v>
      </c>
      <c r="B30" s="61"/>
      <c r="C30" s="61"/>
      <c r="D30" s="61"/>
      <c r="E30" s="61"/>
      <c r="F30" s="61"/>
      <c r="G30" s="61">
        <f>D30-E30</f>
        <v>0</v>
      </c>
    </row>
    <row r="31" spans="1:7" x14ac:dyDescent="0.25">
      <c r="A31" s="40" t="s">
        <v>190</v>
      </c>
      <c r="B31" s="61"/>
      <c r="C31" s="61"/>
      <c r="D31" s="61"/>
      <c r="E31" s="61"/>
      <c r="F31" s="61"/>
      <c r="G31" s="61">
        <f>D31-E31</f>
        <v>0</v>
      </c>
    </row>
    <row r="32" spans="1:7" x14ac:dyDescent="0.25">
      <c r="A32" s="33"/>
      <c r="B32" s="62"/>
      <c r="C32" s="62"/>
      <c r="D32" s="62"/>
      <c r="E32" s="62"/>
      <c r="F32" s="62"/>
      <c r="G32" s="62"/>
    </row>
    <row r="33" spans="1:7" x14ac:dyDescent="0.25">
      <c r="A33" s="34" t="s">
        <v>192</v>
      </c>
      <c r="B33" s="59">
        <f t="shared" ref="B33:G33" si="6">B21+B9</f>
        <v>1430053982</v>
      </c>
      <c r="C33" s="59">
        <f t="shared" si="6"/>
        <v>1568716.0900000031</v>
      </c>
      <c r="D33" s="59">
        <f t="shared" si="6"/>
        <v>1431622698.0899999</v>
      </c>
      <c r="E33" s="59">
        <f t="shared" si="6"/>
        <v>283916675.18000001</v>
      </c>
      <c r="F33" s="59">
        <f t="shared" si="6"/>
        <v>283916675.18000001</v>
      </c>
      <c r="G33" s="59">
        <f t="shared" si="6"/>
        <v>1147706022.9099998</v>
      </c>
    </row>
    <row r="34" spans="1:7" x14ac:dyDescent="0.25">
      <c r="A34" s="17"/>
      <c r="B34" s="58"/>
      <c r="C34" s="58"/>
      <c r="D34" s="58"/>
      <c r="E34" s="58"/>
      <c r="F34" s="58"/>
      <c r="G34" s="5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B65545:G65569 B131081:G131105 B196617:G196641 B262153:G262177 B327689:G327713 B393225:G393249 B458761:G458785 B524297:G524321 B589833:G589857 B655369:G655393 B720905:G720929 B786441:G786465 B851977:G852001 B917513:G917537 B983049:G983073" xr:uid="{A1F17395-AC5D-4F31-86F7-308E24BF711C}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11 B12:F33" unlockedFormula="1"/>
    <ignoredError sqref="G12:G33" formula="1" unlockedFormula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F6a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2019-04-23T19:53:58Z</dcterms:created>
  <dcterms:modified xsi:type="dcterms:W3CDTF">2019-04-23T20:04:18Z</dcterms:modified>
</cp:coreProperties>
</file>