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A INTERNET ARMONIZACIÓN CONTABLE\2022\PRIMER TRIMESTRE\EXCEL\"/>
    </mc:Choice>
  </mc:AlternateContent>
  <xr:revisionPtr revIDLastSave="0" documentId="13_ncr:1_{79246740-0F88-4F2F-B9E6-12922576FA5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ESF" sheetId="1" r:id="rId1"/>
    <sheet name="EA" sheetId="4" r:id="rId2"/>
    <sheet name="EVHP" sheetId="5" r:id="rId3"/>
    <sheet name="ECSF" sheetId="6" r:id="rId4"/>
    <sheet name="EFE" sheetId="7" r:id="rId5"/>
    <sheet name="EAA" sheetId="2" r:id="rId6"/>
    <sheet name="EADOP" sheetId="3" r:id="rId7"/>
    <sheet name="IPC" sheetId="9" r:id="rId8"/>
    <sheet name="DGTOF" sheetId="10" r:id="rId9"/>
    <sheet name="EFE ACUM" sheetId="8" r:id="rId10"/>
  </sheets>
  <externalReferences>
    <externalReference r:id="rId11"/>
  </externalReferences>
  <definedNames>
    <definedName name="bc_2015">'[1]001'!$J$3:$J$354</definedName>
    <definedName name="bc_2016">'[1]001'!$M$3:$M$354</definedName>
    <definedName name="PE_A" localSheetId="6">#REF!</definedName>
    <definedName name="PE_A" localSheetId="7">#REF!</definedName>
    <definedName name="PE_A">#REF!</definedName>
    <definedName name="PE_C" localSheetId="6">#REF!</definedName>
    <definedName name="PE_C" localSheetId="7">#REF!</definedName>
    <definedName name="PE_C">#REF!</definedName>
    <definedName name="PE_CA" localSheetId="6">#REF!</definedName>
    <definedName name="PE_CA" localSheetId="7">#REF!</definedName>
    <definedName name="PE_CA">#REF!</definedName>
    <definedName name="PE_CFF" localSheetId="6">#REF!</definedName>
    <definedName name="PE_CFF" localSheetId="7">#REF!</definedName>
    <definedName name="PE_CFF">#REF!</definedName>
    <definedName name="PE_CFG" localSheetId="6">#REF!</definedName>
    <definedName name="PE_CFG" localSheetId="7">#REF!</definedName>
    <definedName name="PE_CFG">#REF!</definedName>
    <definedName name="PE_COG" localSheetId="6">#REF!</definedName>
    <definedName name="PE_COG" localSheetId="7">#REF!</definedName>
    <definedName name="PE_COG">#REF!</definedName>
    <definedName name="PE_CP" localSheetId="6">#REF!</definedName>
    <definedName name="PE_CP" localSheetId="7">#REF!</definedName>
    <definedName name="PE_CP">#REF!</definedName>
    <definedName name="PE_CTG" localSheetId="6">#REF!</definedName>
    <definedName name="PE_CTG" localSheetId="7">#REF!</definedName>
    <definedName name="PE_CTG">#REF!</definedName>
    <definedName name="PE_D" localSheetId="6">#REF!</definedName>
    <definedName name="PE_D" localSheetId="7">#REF!</definedName>
    <definedName name="PE_D">#REF!</definedName>
    <definedName name="PE_E" localSheetId="6">#REF!</definedName>
    <definedName name="PE_E" localSheetId="7">#REF!</definedName>
    <definedName name="PE_E">#REF!</definedName>
    <definedName name="PE_M" localSheetId="6">#REF!</definedName>
    <definedName name="PE_M" localSheetId="7">#REF!</definedName>
    <definedName name="PE_M">#REF!</definedName>
    <definedName name="PE_P" localSheetId="6">#REF!</definedName>
    <definedName name="PE_P" localSheetId="7">#REF!</definedName>
    <definedName name="PE_P">#REF!</definedName>
    <definedName name="PE_py" localSheetId="6">#REF!</definedName>
    <definedName name="PE_py" localSheetId="7">#REF!</definedName>
    <definedName name="PE_py">#REF!</definedName>
    <definedName name="pi_ce" localSheetId="6">#REF!</definedName>
    <definedName name="pi_ce" localSheetId="7">#REF!</definedName>
    <definedName name="pi_ce">#REF!</definedName>
    <definedName name="pi_cff" localSheetId="6">#REF!</definedName>
    <definedName name="pi_cff" localSheetId="7">#REF!</definedName>
    <definedName name="pi_cff">#REF!</definedName>
    <definedName name="pi_cri" localSheetId="6">#REF!</definedName>
    <definedName name="pi_cri" localSheetId="7">#REF!</definedName>
    <definedName name="pi_cri">#REF!</definedName>
    <definedName name="pi_d" localSheetId="6">#REF!</definedName>
    <definedName name="pi_d" localSheetId="7">#REF!</definedName>
    <definedName name="pi_d">#REF!</definedName>
    <definedName name="pi_e" localSheetId="6">#REF!</definedName>
    <definedName name="pi_e" localSheetId="7">#REF!</definedName>
    <definedName name="pi_e">#REF!</definedName>
    <definedName name="pi_m" localSheetId="6">#REF!</definedName>
    <definedName name="pi_m" localSheetId="7">#REF!</definedName>
    <definedName name="pi_m">#REF!</definedName>
    <definedName name="pi_r" localSheetId="6">#REF!</definedName>
    <definedName name="pi_r" localSheetId="7">#REF!</definedName>
    <definedName name="pi_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6" l="1"/>
  <c r="K51" i="6" s="1"/>
  <c r="J51" i="6" s="1"/>
  <c r="J31" i="6"/>
  <c r="J30" i="6"/>
  <c r="J18" i="6"/>
  <c r="J17" i="6"/>
  <c r="K56" i="6"/>
  <c r="J56" i="6" s="1"/>
  <c r="K55" i="6"/>
  <c r="J55" i="6" s="1"/>
  <c r="K54" i="6"/>
  <c r="J54" i="6" s="1"/>
  <c r="K53" i="6"/>
  <c r="J53" i="6" s="1"/>
  <c r="K52" i="6"/>
  <c r="J52" i="6" s="1"/>
  <c r="K49" i="6"/>
  <c r="J49" i="6" s="1"/>
  <c r="K48" i="6"/>
  <c r="J48" i="6" s="1"/>
  <c r="K47" i="6"/>
  <c r="J47" i="6" s="1"/>
  <c r="K42" i="6"/>
  <c r="J42" i="6" s="1"/>
  <c r="K41" i="6"/>
  <c r="J41" i="6" s="1"/>
  <c r="K40" i="6"/>
  <c r="J40" i="6" s="1"/>
  <c r="K39" i="6"/>
  <c r="J39" i="6" s="1"/>
  <c r="K38" i="6"/>
  <c r="J38" i="6" s="1"/>
  <c r="K37" i="6"/>
  <c r="J37" i="6" s="1"/>
  <c r="K34" i="6"/>
  <c r="J34" i="6" s="1"/>
  <c r="K33" i="6"/>
  <c r="J33" i="6" s="1"/>
  <c r="K32" i="6"/>
  <c r="J32" i="6" s="1"/>
  <c r="K31" i="6"/>
  <c r="K30" i="6"/>
  <c r="K29" i="6"/>
  <c r="J29" i="6" s="1"/>
  <c r="K28" i="6"/>
  <c r="J28" i="6" s="1"/>
  <c r="K27" i="6"/>
  <c r="J27" i="6" s="1"/>
  <c r="K23" i="6"/>
  <c r="J23" i="6" s="1"/>
  <c r="K22" i="6"/>
  <c r="J22" i="6" s="1"/>
  <c r="K21" i="6"/>
  <c r="J21" i="6" s="1"/>
  <c r="K20" i="6"/>
  <c r="J20" i="6" s="1"/>
  <c r="K19" i="6"/>
  <c r="J19" i="6" s="1"/>
  <c r="K18" i="6"/>
  <c r="K17" i="6"/>
  <c r="K16" i="6"/>
  <c r="J16" i="6" s="1"/>
  <c r="K15" i="6"/>
  <c r="J15" i="6" s="1"/>
  <c r="K12" i="6"/>
  <c r="J12" i="6" s="1"/>
  <c r="K11" i="6"/>
  <c r="J11" i="6" s="1"/>
  <c r="K10" i="6"/>
  <c r="J10" i="6" s="1"/>
  <c r="K9" i="6"/>
  <c r="J9" i="6" s="1"/>
  <c r="K8" i="6"/>
  <c r="J8" i="6" s="1"/>
  <c r="K7" i="6"/>
  <c r="J7" i="6" s="1"/>
  <c r="K6" i="6"/>
  <c r="J6" i="6" s="1"/>
  <c r="H46" i="6"/>
  <c r="H44" i="6" s="1"/>
  <c r="G46" i="6"/>
  <c r="G44" i="6" s="1"/>
  <c r="K44" i="6" s="1"/>
  <c r="J44" i="6" s="1"/>
  <c r="H36" i="6"/>
  <c r="H25" i="6" s="1"/>
  <c r="K25" i="6" s="1"/>
  <c r="J25" i="6" s="1"/>
  <c r="G36" i="6"/>
  <c r="H26" i="6"/>
  <c r="K26" i="6" s="1"/>
  <c r="J26" i="6" s="1"/>
  <c r="G26" i="6"/>
  <c r="G25" i="6" s="1"/>
  <c r="H14" i="6"/>
  <c r="K14" i="6" s="1"/>
  <c r="J14" i="6" s="1"/>
  <c r="G14" i="6"/>
  <c r="H5" i="6"/>
  <c r="K5" i="6" s="1"/>
  <c r="J5" i="6" s="1"/>
  <c r="G5" i="6"/>
  <c r="D28" i="1"/>
  <c r="C28" i="1"/>
  <c r="H39" i="5"/>
  <c r="H29" i="5"/>
  <c r="H28" i="5"/>
  <c r="F27" i="5"/>
  <c r="F29" i="5"/>
  <c r="F28" i="5"/>
  <c r="E29" i="5"/>
  <c r="E27" i="5" s="1"/>
  <c r="H27" i="5" s="1"/>
  <c r="H14" i="5"/>
  <c r="H13" i="5"/>
  <c r="H12" i="5"/>
  <c r="H11" i="5"/>
  <c r="H10" i="5"/>
  <c r="F10" i="5"/>
  <c r="F9" i="5" s="1"/>
  <c r="E9" i="5"/>
  <c r="E20" i="5" s="1"/>
  <c r="E38" i="5" s="1"/>
  <c r="E14" i="5"/>
  <c r="E12" i="5"/>
  <c r="E11" i="5"/>
  <c r="D6" i="5"/>
  <c r="H6" i="5" s="1"/>
  <c r="D5" i="5"/>
  <c r="H5" i="5" s="1"/>
  <c r="H9" i="5" l="1"/>
  <c r="F20" i="5"/>
  <c r="F38" i="5" s="1"/>
  <c r="H4" i="6"/>
  <c r="K46" i="6"/>
  <c r="J46" i="6" s="1"/>
  <c r="G4" i="6"/>
  <c r="D4" i="5"/>
  <c r="K36" i="6"/>
  <c r="J36" i="6" s="1"/>
  <c r="F25" i="4"/>
  <c r="G25" i="4"/>
  <c r="D20" i="5" l="1"/>
  <c r="H4" i="5"/>
  <c r="K4" i="6"/>
  <c r="J4" i="6" s="1"/>
  <c r="C30" i="1"/>
  <c r="D30" i="1"/>
  <c r="H20" i="5" l="1"/>
  <c r="H38" i="5" s="1"/>
  <c r="D38" i="5"/>
  <c r="H50" i="1"/>
  <c r="I50" i="1"/>
  <c r="G67" i="4"/>
  <c r="G69" i="4" s="1"/>
  <c r="F67" i="4"/>
  <c r="F69" i="4" s="1"/>
  <c r="J39" i="3" l="1"/>
  <c r="I39" i="3"/>
  <c r="J27" i="3"/>
  <c r="I27" i="3"/>
  <c r="J13" i="3"/>
  <c r="I13" i="3"/>
  <c r="J25" i="2"/>
  <c r="I25" i="2"/>
  <c r="I22" i="3" l="1"/>
  <c r="I33" i="3" s="1"/>
  <c r="J22" i="3"/>
  <c r="J33" i="3" s="1"/>
  <c r="J8" i="3"/>
  <c r="J19" i="3" s="1"/>
  <c r="I8" i="3"/>
  <c r="I19" i="3" s="1"/>
  <c r="I6" i="3" l="1"/>
  <c r="J6" i="3"/>
</calcChain>
</file>

<file path=xl/sharedStrings.xml><?xml version="1.0" encoding="utf-8"?>
<sst xmlns="http://schemas.openxmlformats.org/spreadsheetml/2006/main" count="594" uniqueCount="404">
  <si>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</si>
  <si>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</si>
  <si>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</si>
  <si>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</si>
  <si>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</si>
  <si>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</si>
  <si>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</si>
  <si>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</si>
  <si>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</si>
  <si>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</si>
  <si>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</si>
  <si>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</si>
  <si>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</si>
  <si>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</si>
  <si>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</si>
  <si>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</si>
  <si>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</si>
  <si>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</si>
  <si>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</si>
  <si>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</si>
  <si>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</si>
  <si>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</si>
  <si>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</si>
  <si>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</si>
  <si>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</si>
  <si>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</si>
  <si>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</si>
  <si>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</si>
  <si>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</si>
  <si>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</si>
  <si>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</si>
  <si>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</si>
  <si>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</si>
  <si>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</si>
  <si>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</si>
  <si>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</si>
  <si>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</si>
  <si>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</si>
  <si>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</si>
  <si>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</si>
  <si>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</si>
  <si>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</si>
  <si>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</si>
  <si>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</si>
  <si>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</si>
  <si>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</si>
  <si>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</si>
  <si>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</si>
  <si>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</si>
  <si>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</si>
  <si>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</si>
  <si>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</si>
  <si>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</si>
  <si>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NOMBRE</t>
  </si>
  <si>
    <t>ORIGEN</t>
  </si>
  <si>
    <t>APLICACIÓN</t>
  </si>
  <si>
    <t>CARGOS DEL PERIODO</t>
  </si>
  <si>
    <t>ABONOS DEL PERIODO</t>
  </si>
  <si>
    <t xml:space="preserve">MONEDA DE CONTRATACIÓN  </t>
  </si>
  <si>
    <t>SALDO INICIAL DEL PERIODO</t>
  </si>
  <si>
    <t>SALDO FINAL DEL PERIODO</t>
  </si>
  <si>
    <t>INGRESOS Y OTROS BENEFICIOS</t>
  </si>
  <si>
    <t>Efectivo y equivalentes</t>
  </si>
  <si>
    <t>Impuestos</t>
  </si>
  <si>
    <t>DEUDA PÚBLICA</t>
  </si>
  <si>
    <t>Derechos a recibir efectivo o equivalentes</t>
  </si>
  <si>
    <t>Cuotas y Aportaciones de Seguridad Social</t>
  </si>
  <si>
    <t xml:space="preserve">Corto Plazo               </t>
  </si>
  <si>
    <t>Derechos a recibir bienes o servicios</t>
  </si>
  <si>
    <t>Contribuciones de mejoras</t>
  </si>
  <si>
    <t>Deuda Interna</t>
  </si>
  <si>
    <t>Derechos</t>
  </si>
  <si>
    <t>Instituciones de Crédito</t>
  </si>
  <si>
    <t>Donaciones de capital</t>
  </si>
  <si>
    <t>Títulos y Valores</t>
  </si>
  <si>
    <t>Estimación por pérdidas o deterioro de activos circulantes</t>
  </si>
  <si>
    <t>Actualización de la hacienda pública/patrimonio</t>
  </si>
  <si>
    <t>Arrendamientos Financieros</t>
  </si>
  <si>
    <t>Otros activos circulantes</t>
  </si>
  <si>
    <t>Deuda Externa</t>
  </si>
  <si>
    <t>Organismos Financieros Internacionales</t>
  </si>
  <si>
    <t>Inversiones financieras a largo plazo</t>
  </si>
  <si>
    <t>Resultados de ejercicios anteriores</t>
  </si>
  <si>
    <t>Deuda Bilateral</t>
  </si>
  <si>
    <t>Derechos a recibir efectivo o equivalentes a largo plazo</t>
  </si>
  <si>
    <t>Bienes inmuebles, infraestructura y construcciones en proceso</t>
  </si>
  <si>
    <t>Otros origenes de operación</t>
  </si>
  <si>
    <t>Bienes muebles</t>
  </si>
  <si>
    <t>Activos intangibles</t>
  </si>
  <si>
    <t>Servicios personales</t>
  </si>
  <si>
    <t xml:space="preserve">Largo Plazo           </t>
  </si>
  <si>
    <t>Depreciación, deterioro y amortización acumulada de bienes</t>
  </si>
  <si>
    <t>Materiales y suministros</t>
  </si>
  <si>
    <t>Activos diferidos</t>
  </si>
  <si>
    <t>Servicios generales</t>
  </si>
  <si>
    <t>Estimación por pérdida o deterioro de activos no circulantes</t>
  </si>
  <si>
    <t>Transferencias internas y asignaciones al sector público</t>
  </si>
  <si>
    <t>Otros activos no circulantes</t>
  </si>
  <si>
    <t>Transferencias al resto del sector público</t>
  </si>
  <si>
    <t>GASTOS Y OTRAS PÉRDIDAS</t>
  </si>
  <si>
    <t>Subsidios y subvenciones</t>
  </si>
  <si>
    <t>Ayudas sociales</t>
  </si>
  <si>
    <t>Cuentas por pagar a corto plazo</t>
  </si>
  <si>
    <t>Pensiones y jubilaciones</t>
  </si>
  <si>
    <t>Documentos por pagar a corto plazo</t>
  </si>
  <si>
    <t>Transferencias a fideicomisos, mandatos y contratos análogos</t>
  </si>
  <si>
    <t>Bajo protesta de decir verdad declaramos que los Estados Financieros y sus notas, son razonablemente correctos y son responsabilidad del emisor</t>
  </si>
  <si>
    <t>Porción a corto plazo de la deuda pública a largo plazo</t>
  </si>
  <si>
    <t>Transferencias a la seguridad social</t>
  </si>
  <si>
    <t>Títulos y valores a corto plazo</t>
  </si>
  <si>
    <t>Donativos</t>
  </si>
  <si>
    <t>Pasivos diferidos a corto plazo</t>
  </si>
  <si>
    <t>Bajo protesta de decir verdad declaramos que los Estados Financieros y sus notas, son razonablemente correctos y son responsabilidad del emisor.</t>
  </si>
  <si>
    <t>Transferencias al exterior</t>
  </si>
  <si>
    <t>Fondos y bienes de terceros en garantía y/o administración a corto plazo</t>
  </si>
  <si>
    <t>Participaciones</t>
  </si>
  <si>
    <t>Provisiones a corto plazo</t>
  </si>
  <si>
    <t>Otros pasivos a corto plazo</t>
  </si>
  <si>
    <t>Convenios</t>
  </si>
  <si>
    <t>Otras aplicaciones de operación</t>
  </si>
  <si>
    <t>Cuentas por pagar a largo plazo</t>
  </si>
  <si>
    <t>Documentos por pagar a largo plazo</t>
  </si>
  <si>
    <t>Deuda pública a largo plazo</t>
  </si>
  <si>
    <t>Pasivos diferidos a largo plazo</t>
  </si>
  <si>
    <t>PARTICIPACIONES Y APORTACIONES</t>
  </si>
  <si>
    <t>Fondos y bienes de terceros en garantía y/o en administración a largo plazo</t>
  </si>
  <si>
    <t>Provisiones a largo plazo</t>
  </si>
  <si>
    <t>Otros origenes de inversión</t>
  </si>
  <si>
    <t>HACIENDA PÚBLICA/ PATRIMONIO</t>
  </si>
  <si>
    <t>Dra. Carmen G. Alcalde Maycotte</t>
  </si>
  <si>
    <t>C. P. Celina Dueñas Durán</t>
  </si>
  <si>
    <t>Directora de Administración</t>
  </si>
  <si>
    <t>INTERESES, COMISIONES Y OTROS GASTOS DE LA DEUDA PÚBLICA</t>
  </si>
  <si>
    <t>Otras aplicaciones de inversión</t>
  </si>
  <si>
    <t>Resultados del ejercicio (ahorro/desahorro)</t>
  </si>
  <si>
    <t>Endeudamiento Neto</t>
  </si>
  <si>
    <t>OTROS GASTOS Y PÉRDIDAS EXTRAORDINARIAS</t>
  </si>
  <si>
    <t>Interno</t>
  </si>
  <si>
    <t>Externo</t>
  </si>
  <si>
    <t>Rectificaciones de resultados de ejercicios anteriores</t>
  </si>
  <si>
    <t>Provisiones</t>
  </si>
  <si>
    <t>Otros origenes de financiamiento</t>
  </si>
  <si>
    <t>Resultado por posición monetaria</t>
  </si>
  <si>
    <t>Servicios de la Deuda</t>
  </si>
  <si>
    <t>Resultado por tenencia de activos no monetarios</t>
  </si>
  <si>
    <t>INVERSIÓN PÚBLICA</t>
  </si>
  <si>
    <t>Otras aplicaciones de financiamiento</t>
  </si>
  <si>
    <t>Sub-Directora del Fondo Auxiliar para la Impartición de Justicia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</si>
  <si>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</si>
  <si>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</si>
  <si>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</si>
  <si>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</si>
  <si>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</si>
  <si>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</si>
  <si>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Resultados del Ejercicio (Ahorro/Desahorro)</t>
  </si>
  <si>
    <t xml:space="preserve">Revalúos  </t>
  </si>
  <si>
    <t>SALDO INICIAL</t>
  </si>
  <si>
    <t>SALDO FINAL</t>
  </si>
  <si>
    <t>VARIACIÓN DEL PERIODO</t>
  </si>
  <si>
    <t>INSTITUCIÓN O PAÍS ACREEDOR</t>
  </si>
  <si>
    <t>Saldo Inicial</t>
  </si>
  <si>
    <t>Debe</t>
  </si>
  <si>
    <t>Haber</t>
  </si>
  <si>
    <t>Saldo Final</t>
  </si>
  <si>
    <t xml:space="preserve">  1122000001  ESTATAL</t>
  </si>
  <si>
    <t xml:space="preserve">  1122000006  SUBSIDIO AL EMPLEO</t>
  </si>
  <si>
    <t xml:space="preserve">  1123010001  FUNCIONARIOS Y EMPLEADOS</t>
  </si>
  <si>
    <t xml:space="preserve">  1123010002  DEUDORES DIVERSOS</t>
  </si>
  <si>
    <t xml:space="preserve">  1123020001  DEUDORES DIVERSOS FA</t>
  </si>
  <si>
    <t xml:space="preserve">  1124010001  DEUDORES POR INGRESOS</t>
  </si>
  <si>
    <t xml:space="preserve">  1124010002  FUNCIONARIOS DEUDORES INGRESOS</t>
  </si>
  <si>
    <t xml:space="preserve">  1125001001  FONDO REVOLVENTE GUANAJUATO</t>
  </si>
  <si>
    <t xml:space="preserve">  1125002001  FONDO REVOLVENTE IRAPUATO</t>
  </si>
  <si>
    <t xml:space="preserve">  1125003001  FONDO REVOLVENTE LEON</t>
  </si>
  <si>
    <t xml:space="preserve">  1125005001  FONDO REV. SMA</t>
  </si>
  <si>
    <t xml:space="preserve">  1125006001  FONDO REVOLVENTE CONTRALORIA</t>
  </si>
  <si>
    <t xml:space="preserve">  1125007001  FONDO REV. INFORMATI</t>
  </si>
  <si>
    <t xml:space="preserve">  1125008001  FONDO REV.  ESIJ</t>
  </si>
  <si>
    <t xml:space="preserve">  1125010001  FONDO REVOLVENTE SEC</t>
  </si>
  <si>
    <t xml:space="preserve">  1125011001  FONDO REV. DSA</t>
  </si>
  <si>
    <t xml:space="preserve">  1125012001  FONDO REV. DSI</t>
  </si>
  <si>
    <t xml:space="preserve">  1125015001  FONDO REV. C. CELAYA</t>
  </si>
  <si>
    <t xml:space="preserve">  1129010001  OTROS DEUDORES</t>
  </si>
  <si>
    <t xml:space="preserve">  1129010002  DEUD X BIENES Y SERV</t>
  </si>
  <si>
    <t xml:space="preserve">  1131000001  ANT.PROV.BIENES SER.</t>
  </si>
  <si>
    <t xml:space="preserve">  1134000001  ANT.PROV.CONTRATISTA</t>
  </si>
  <si>
    <t xml:space="preserve">  1151102100  MAT. DE ADMON EMIS.D</t>
  </si>
  <si>
    <t xml:space="preserve">  1151302400  MAT. Y ART. DE CONST</t>
  </si>
  <si>
    <t xml:space="preserve">  1151402500  PROD. QUIM. FARMAC.</t>
  </si>
  <si>
    <t xml:space="preserve">  1151602700  VESTUARIO,UNIFORMES</t>
  </si>
  <si>
    <t xml:space="preserve">  1151802900  HERRAM, REFACC Y ACC</t>
  </si>
  <si>
    <t xml:space="preserve">  1229000001  DEPOSITOS GARANTIA</t>
  </si>
  <si>
    <t xml:space="preserve">  1261005831  DEPRECIACION EDIFICIOS</t>
  </si>
  <si>
    <t xml:space="preserve">  1263005111  DEP. MUEBLES OFICINA</t>
  </si>
  <si>
    <t xml:space="preserve">  1263005151  DEP. EQ. COMP. Y TEL</t>
  </si>
  <si>
    <t xml:space="preserve">  1263005191  DEP. OTROS MOB Y EQ.</t>
  </si>
  <si>
    <t xml:space="preserve">  1263005211  DEP. EQ AUDIO Y VID.</t>
  </si>
  <si>
    <t xml:space="preserve">  1263005311  DEP. EQ. MEDICO</t>
  </si>
  <si>
    <t xml:space="preserve">  1263005411  DEP. AUTOMOVILES</t>
  </si>
  <si>
    <t xml:space="preserve">  1263005491  DEP. OTROS EQ. TRANS</t>
  </si>
  <si>
    <t xml:space="preserve">  1263005641  DEP. SIST. AIRE ACON</t>
  </si>
  <si>
    <t xml:space="preserve">  1263005651  DEP. EQ. COM. Y TEL.</t>
  </si>
  <si>
    <t xml:space="preserve">  1263005661  DEP. EQ. GENER.ELEC.</t>
  </si>
  <si>
    <t xml:space="preserve">  1263005671  DEP. HERRAM Y MAQ.</t>
  </si>
  <si>
    <t xml:space="preserve">  1265005911  AMORTIZACION SOFTWARE</t>
  </si>
  <si>
    <t xml:space="preserve">  1265005971  AMORT. LIC. INFORMA.</t>
  </si>
  <si>
    <t xml:space="preserve">  5513005831  EDIFICIOS E INSTALACIONES</t>
  </si>
  <si>
    <t xml:space="preserve">  5515005111  MUEBLES DE OFICINA Y ESTANTERIA</t>
  </si>
  <si>
    <t xml:space="preserve">  5515005151  EQ. COMPUTO Y TEC.</t>
  </si>
  <si>
    <t xml:space="preserve">  5515005191  OTROS MOB. Y EQ.</t>
  </si>
  <si>
    <t xml:space="preserve">  5515005211  EQUIPO DE AUDIO Y DE VIDEO</t>
  </si>
  <si>
    <t xml:space="preserve">  5515005311  EQUIPO MEDICO</t>
  </si>
  <si>
    <t xml:space="preserve">  5515005411  AUTOMOVILES Y CAMIONES</t>
  </si>
  <si>
    <t xml:space="preserve">  5515005491  OTROS EQUIPOS DE TRANSPORTE</t>
  </si>
  <si>
    <t xml:space="preserve">  5515005641  SISTEMAS AIRE ACOND.</t>
  </si>
  <si>
    <t xml:space="preserve">  5515005651  EQ. DE COMUN. TELEC.</t>
  </si>
  <si>
    <t xml:space="preserve">  5515005661  EQ. GENERACION ENER.</t>
  </si>
  <si>
    <t xml:space="preserve">  5515005671  HERRAM. Y MAQUINARIA</t>
  </si>
  <si>
    <t xml:space="preserve">  5517005911  SOFTWARE</t>
  </si>
  <si>
    <t xml:space="preserve">  5517005971  LICENCIAS INFORMAT.</t>
  </si>
  <si>
    <t xml:space="preserve">  5518005411  AUTOMOVILES Y CAMIONES</t>
  </si>
  <si>
    <t xml:space="preserve">  5594003416  REVALUACIÓN CAMBIARI</t>
  </si>
  <si>
    <t xml:space="preserve">  5599000001  OTROS GASTOS</t>
  </si>
  <si>
    <t xml:space="preserve">  2111000001  SUELDO Y SALARIOS</t>
  </si>
  <si>
    <t xml:space="preserve">  2111000002  PRESTACIONES LABORALES</t>
  </si>
  <si>
    <t xml:space="preserve">  2112000001  PROV. BIENES Y SERV.</t>
  </si>
  <si>
    <t xml:space="preserve">  2112000010  PROVEEDORES DE EM/RF</t>
  </si>
  <si>
    <t xml:space="preserve">  2113000001  PROVEEDORES CONTRATISTAS</t>
  </si>
  <si>
    <t xml:space="preserve">  2117001001  I. S. R.. RETENIDO EN SUELDOS</t>
  </si>
  <si>
    <t xml:space="preserve">  2117001002  RETENCION HONORARIOS</t>
  </si>
  <si>
    <t xml:space="preserve">  2117001003  10%  RETENCION ARRENDAMIENTOS</t>
  </si>
  <si>
    <t xml:space="preserve">  2117001004  2% IMPUESTO SOBRE NOMINA</t>
  </si>
  <si>
    <t xml:space="preserve">  2117001005  1% IMPTO CED HONOR</t>
  </si>
  <si>
    <t xml:space="preserve">  2117001006  1% IMPTO CED ARREND</t>
  </si>
  <si>
    <t xml:space="preserve">  2117001007  2% IMPTO CED HONOR</t>
  </si>
  <si>
    <t xml:space="preserve">  2117001008  2% IMPTO CED ARREND</t>
  </si>
  <si>
    <t xml:space="preserve">  2117001009  RETENCIONES ISSEG</t>
  </si>
  <si>
    <t xml:space="preserve">  2117001010  RETENCIONES ISSSTE</t>
  </si>
  <si>
    <t xml:space="preserve">  2117001011  ISR RET.ASIMILAB.</t>
  </si>
  <si>
    <t xml:space="preserve">  2119010002  ACREEDORES DIVERSOS</t>
  </si>
  <si>
    <t xml:space="preserve">  2119020002  DIRECCION GENERAL DE</t>
  </si>
  <si>
    <t xml:space="preserve">  2119020003  PASIVO TRANSITORIO</t>
  </si>
  <si>
    <t xml:space="preserve">  2161010001  DEPOSITOS EN GARANTIA</t>
  </si>
  <si>
    <t xml:space="preserve">  2179010001  PRIMAS ANTIGÜEDAD CP</t>
  </si>
  <si>
    <t xml:space="preserve">  2255020001  CERTIFICADOS EN ADMI</t>
  </si>
  <si>
    <t xml:space="preserve">  2255020002  CERT EN ADMON NO COB</t>
  </si>
  <si>
    <t xml:space="preserve">  2255020003  REVALUAC ACREED DLLS</t>
  </si>
  <si>
    <t xml:space="preserve">  2269010001  PROVISION P ANTIGÜED</t>
  </si>
  <si>
    <t xml:space="preserve">  2269010002  PRIMAS DE ANTIGÜEDAD</t>
  </si>
  <si>
    <t xml:space="preserve">  3210001001  AHORRO/ DESAHORRO</t>
  </si>
  <si>
    <t xml:space="preserve">  3220001001  RES. DE EJERC. ANT.</t>
  </si>
  <si>
    <t xml:space="preserve">  3220001011  REFRENDO</t>
  </si>
  <si>
    <t xml:space="preserve">  3220001012  OTROS FONDOS</t>
  </si>
  <si>
    <t xml:space="preserve">  3220002001  RESULTADOS DE EJERCI</t>
  </si>
  <si>
    <t xml:space="preserve">  3220002002  RESERVA ETIQUETADA</t>
  </si>
  <si>
    <t xml:space="preserve">  3220002003  APLIC.EJERCICIOS ANT</t>
  </si>
  <si>
    <t xml:space="preserve">  3220002011  RECURSO FONDO AUXILIAR MUEBLES</t>
  </si>
  <si>
    <t xml:space="preserve">  3220002012  REC. F. AUX. OP</t>
  </si>
  <si>
    <t xml:space="preserve">  3251000001  CAMBIOS EN POLITICAS CONTABLES</t>
  </si>
  <si>
    <t xml:space="preserve">  3300000000  REMANENTE EJERCICIO ACTUAL</t>
  </si>
  <si>
    <t>* Total</t>
  </si>
  <si>
    <t>CONCEPTO</t>
  </si>
  <si>
    <t>JUICIOS</t>
  </si>
  <si>
    <t>LABORAL</t>
  </si>
  <si>
    <t>GARANTÍAS</t>
  </si>
  <si>
    <t>NO APLICA</t>
  </si>
  <si>
    <t>AVALES</t>
  </si>
  <si>
    <t>PENSIONES Y JUBILACIONES</t>
  </si>
  <si>
    <t xml:space="preserve">   DEUDA CONTINGENTE</t>
  </si>
  <si>
    <t>Programa o Fondo</t>
  </si>
  <si>
    <t>Destino de los Recursos</t>
  </si>
  <si>
    <t>Ejercicio</t>
  </si>
  <si>
    <t>Reintegro</t>
  </si>
  <si>
    <t>Devengado</t>
  </si>
  <si>
    <t>Pagado</t>
  </si>
  <si>
    <t>El Poder Judicial no recibió recursos federales en el período que se informa.</t>
  </si>
  <si>
    <t xml:space="preserve"> </t>
  </si>
  <si>
    <t>Sub-Directora de Contabilidad y Finanzas</t>
  </si>
  <si>
    <t>Productos</t>
  </si>
  <si>
    <t>Aprovechamientos</t>
  </si>
  <si>
    <t>Ingresos por venta de bienes y prestación de servicios</t>
  </si>
  <si>
    <t>Transferencias, Asignaciones, Subsidios y Subvenciones, y Pensiones y Jubilaciones</t>
  </si>
  <si>
    <t>Participaciones, Aportaciones, Convenios y Fondos Distintos de Aportaciones</t>
  </si>
  <si>
    <t>Otros ingresos y Beneficios Varios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</si>
  <si>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</si>
  <si>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</si>
  <si>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</si>
  <si>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</si>
  <si>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Contribuciones de Mejoras</t>
  </si>
  <si>
    <t>Ingresos por Venta de Bienes y Prestación de Servicios</t>
  </si>
  <si>
    <t xml:space="preserve">Total de Ingresos y Otros Beneficios </t>
  </si>
  <si>
    <t>Total de Gastos y Otras Pérdidas</t>
  </si>
  <si>
    <t>FLUJO DE EFECTIVO DE LAS ACTIVIDADES DE OPERACIÓN</t>
  </si>
  <si>
    <t xml:space="preserve">  1122000003  OTROS</t>
  </si>
  <si>
    <t xml:space="preserve">  1124010003  INGRESOS POR RECUPER</t>
  </si>
  <si>
    <t xml:space="preserve">  1263005231  DEP. CAMARAS FOTOG</t>
  </si>
  <si>
    <t xml:space="preserve">  5515005231  CAMARAS FOTOGRAFICAS Y DE VIDEO</t>
  </si>
  <si>
    <t xml:space="preserve">  5518005151  EQ. COMPUTO Y TEC.</t>
  </si>
  <si>
    <t xml:space="preserve">  2119020006  BANCOMER</t>
  </si>
  <si>
    <t xml:space="preserve">  2119020008  SRIA FINANZAS INV AD</t>
  </si>
  <si>
    <t xml:space="preserve">  3110000001  APORTACIONES DE PATRIMONIO</t>
  </si>
  <si>
    <t xml:space="preserve">  3111009105  APORTACIONES DEL GNO</t>
  </si>
  <si>
    <t xml:space="preserve">  3111009106  APORTACIONES OP</t>
  </si>
  <si>
    <t xml:space="preserve">  3111009156  APORTACIONES OBRA PUBLICA</t>
  </si>
  <si>
    <t xml:space="preserve">  3112009105  APORT. GOBIERNO EST.</t>
  </si>
  <si>
    <t xml:space="preserve">  3112009205  APORT. FA  AÑOS ANT.</t>
  </si>
  <si>
    <t xml:space="preserve">  3112009206  APORT. FA OP AÑOS AN</t>
  </si>
  <si>
    <t xml:space="preserve">  3112009305  APORT. SETEC  BM AA</t>
  </si>
  <si>
    <t xml:space="preserve">  3120000001  DONACIONES</t>
  </si>
  <si>
    <t>C.P. Berenice Villegas Negrete</t>
  </si>
  <si>
    <t>577/2020/L1/CF/IND JUNTA LOCAL IRAPUATO, GTO.</t>
  </si>
  <si>
    <t>C.P. Pedro Landín González</t>
  </si>
  <si>
    <t>Encargado del Despacho de la Contraloría del Poder Judicial</t>
  </si>
  <si>
    <t xml:space="preserve"> 005 /2020</t>
  </si>
  <si>
    <t xml:space="preserve"> 004 /2020</t>
  </si>
  <si>
    <t xml:space="preserve"> 003 /2020</t>
  </si>
  <si>
    <t xml:space="preserve"> 002 /2020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</si>
  <si>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</si>
  <si>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</si>
  <si>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</si>
  <si>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</si>
  <si>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</si>
  <si>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Ingresos de Gestión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</si>
  <si>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</si>
  <si>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  Participaciones, Aportaciones, Convenios, Incentivos Derivados de la Colaboración Fiscal y Fondos Distintos de Aportaciones</t>
  </si>
  <si>
    <t>Otros ingresos y Beneficios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</si>
  <si>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</si>
  <si>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</si>
  <si>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</si>
  <si>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</si>
  <si>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</si>
  <si>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Inversión Pública No Capitalizable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</si>
  <si>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</si>
  <si>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</si>
  <si>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</si>
  <si>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</si>
  <si>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</si>
  <si>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</si>
  <si>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</si>
  <si>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</si>
  <si>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</si>
  <si>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</si>
  <si>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</si>
  <si>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</si>
  <si>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</si>
  <si>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</si>
  <si>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</si>
  <si>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</si>
  <si>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</si>
  <si>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</si>
  <si>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Hacienda Pública / Patrimonio Neto Final de 2021</t>
  </si>
  <si>
    <t>Exceso o Insuficiencia en la Actualización de la Hacienda Pública/Patrimonio</t>
  </si>
  <si>
    <t>Origen</t>
  </si>
  <si>
    <t>Aplicación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</si>
  <si>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</si>
  <si>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</si>
  <si>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</si>
  <si>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</si>
  <si>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</si>
  <si>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</si>
  <si>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</si>
  <si>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</si>
  <si>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DENOMINACIÓN DE LAS DEUDAS</t>
  </si>
  <si>
    <t>Subtotal de Deuda Pública a Largo Plazo</t>
  </si>
  <si>
    <t>Total de Otros Pasivos</t>
  </si>
  <si>
    <t>Total de Deuda Pública y Otros Pasivos</t>
  </si>
  <si>
    <t>Subtotal de Deuda Pública a Corto Plazo</t>
  </si>
  <si>
    <t>Hacienda Pública / Patrimonio Contribuido Neto 2021</t>
  </si>
  <si>
    <t>Hacienda Pública / Patrimonio Generado Neto de 2021</t>
  </si>
  <si>
    <t>Exceso o Insuficiencia en la Actualización de la Hacienda
Pública / Patrimonio Neto de 2021</t>
  </si>
  <si>
    <t>Cambios en la Hacienda Pública / Patrimonio Contribuido Neto 2022</t>
  </si>
  <si>
    <t>Variaciones de la Hacienda Pública / Patrimonio Generado Neto Ejercicio 2022</t>
  </si>
  <si>
    <t>Cambios en el Exceso o Insuficiencia en la Actualización
de la Hacienda Pública / Patrimonio Neto 2022</t>
  </si>
  <si>
    <t>Hacienda Pública / Patrimonio Neto Final de 2022</t>
  </si>
  <si>
    <r>
      <t xml:space="preserve">PODER JUDICIAL DEL ESTADO DE GUANAJUATO
</t>
    </r>
    <r>
      <rPr>
        <b/>
        <sz val="9"/>
        <rFont val="Arial"/>
        <family val="2"/>
      </rPr>
      <t xml:space="preserve">ESTADO DE SITUACIÓN FINANCIERA
AL 31 DE MARZO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</si>
  <si>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r>
      <t xml:space="preserve">PODER JUDICIAL DEL ESTADO DE GUANAJUATO
</t>
    </r>
    <r>
      <rPr>
        <b/>
        <sz val="9"/>
        <rFont val="Arial"/>
        <family val="2"/>
      </rPr>
      <t xml:space="preserve">ESTADO DE ACTIVIDADES
DEL 1 DE ENERO AL 31 DE MARZO DE 2022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</si>
  <si>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r>
      <t xml:space="preserve">PODER JUDICIAL DEL ESTADO DE GUANAJUATO
</t>
    </r>
    <r>
      <rPr>
        <b/>
        <sz val="9"/>
        <rFont val="Arial"/>
        <family val="2"/>
      </rPr>
      <t xml:space="preserve">ESTADO DE VARIACIÓN EN LA HACIENDA PÚBLICA
DEL 1 DE ENERO AL 31 DE MARZO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</si>
  <si>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r>
      <t xml:space="preserve">PODER JUDICIAL DEL ESTADO DE GUANAJUATO
</t>
    </r>
    <r>
      <rPr>
        <b/>
        <sz val="9"/>
        <rFont val="Arial"/>
        <family val="2"/>
      </rPr>
      <t>ESTADO DE CAMBIOS EN LA SITUACIÓN FINANCIERA
DEL 1 DE ENERO AL 31 MARZO DE 2022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(CIFRAS EN PESOS)</t>
    </r>
  </si>
  <si>
    <r>
      <t xml:space="preserve">PODER JUDICIAL DEL ESTADO DE GUANAJUATO
</t>
    </r>
    <r>
      <rPr>
        <b/>
        <sz val="9"/>
        <rFont val="Arial"/>
        <family val="2"/>
      </rPr>
      <t xml:space="preserve">ESTADO DE FLUJOS DE EFECTIVO
DEL 1 DE ENERO AL 31 DE MARZO DE 2022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</si>
  <si>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r>
      <t xml:space="preserve">PODER JUDICIAL DEL ESTADO DE GUANAJUATO
</t>
    </r>
    <r>
      <rPr>
        <b/>
        <sz val="9"/>
        <rFont val="Arial"/>
        <family val="2"/>
      </rPr>
      <t xml:space="preserve">ESTADO ANALITICO DEL ACTIVO
DEL 01 DE ENERO AL 31 DE MARZO DE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</si>
  <si>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r>
      <t xml:space="preserve">PODER JUDICIAL DEL ESTADO DE GUANAJUATO
</t>
    </r>
    <r>
      <rPr>
        <b/>
        <sz val="9"/>
        <rFont val="Arial"/>
        <family val="2"/>
      </rPr>
      <t xml:space="preserve">ESTADO ANALITICO DE LA DEUDA Y OTROS PASIVOS
DEL 01 DE ENERO AL 31 DE MARZO DE 2022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</si>
  <si>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r>
      <t xml:space="preserve">PODER JUDICIAL DEL ESTADO DE GUANAJUATO
</t>
    </r>
    <r>
      <rPr>
        <b/>
        <sz val="9"/>
        <rFont val="Arial"/>
        <family val="2"/>
      </rPr>
      <t>INFORME SOBRE PASIVOS CONTINGENTES
DEL 01 DE ENERO AL 31 DE MARZO DE 2022</t>
    </r>
  </si>
  <si>
    <r>
      <t xml:space="preserve">PODER JUDICIAL DEL ESTADO DE GUANAJUATO
</t>
    </r>
    <r>
      <rPr>
        <b/>
        <sz val="10"/>
        <rFont val="Arial"/>
        <family val="2"/>
      </rPr>
      <t>FORMATO DEL EJERCICIO Y DESTINO DE GASTO FEDERALIZADO Y REINTEGROS
AL 31 DE MARZO DE 2022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(CIFRAS EN PESOS)</t>
    </r>
  </si>
  <si>
    <t>DIFERENCIAS</t>
  </si>
  <si>
    <t xml:space="preserve"> 001 /2021</t>
  </si>
  <si>
    <t xml:space="preserve"> 002 /2021</t>
  </si>
  <si>
    <t xml:space="preserve"> 003 /2021</t>
  </si>
  <si>
    <t>REINSTALACIÓN, NOMBRAMIENTO DEFINITIVO, DIFERENCIAS DE SALARIOS Y PRESTACIONES.</t>
  </si>
  <si>
    <t>REINSTALACIÓN, NOMBRAMIENTO DEFINITIVO, SALARIOS CAIDOS Y TIEMPO EXTRA.</t>
  </si>
  <si>
    <t>DÍAS ECONÓMICOS.</t>
  </si>
  <si>
    <t>1888/2020/E2/CD/IND</t>
  </si>
  <si>
    <t>INDEMNIZACIÓN CONSTITUCIONAL, SALARIOS CAIDOS, VACACIONES, PRIMA DE ANTIGÜEDAD, AGUINALDO, TIEMPO EXTRAORDINARIO, ETC.</t>
  </si>
  <si>
    <t>2479/2020/E3/CB/IND</t>
  </si>
  <si>
    <t>2479/2020/E2/CB/IND</t>
  </si>
  <si>
    <t xml:space="preserve"> 001 /2022</t>
  </si>
  <si>
    <t xml:space="preserve"> 002 /2022</t>
  </si>
  <si>
    <t xml:space="preserve">INDEMNIZACIÓN CONSTITUCIONAL, PAGO DE SALARIOS </t>
  </si>
  <si>
    <t>REINSTALACIÓN, SALARIOS CAIDOS, AGUINALDO, HORAS EXTRAS, VACACIONES Y PRIMA VACACIONAL</t>
  </si>
  <si>
    <t>PRIMA DE ANTIGÜEDAD, VACACIONES, PRIMA VACACIONAL, AGUINALDO Y AJUSTE AL SALARIO.</t>
  </si>
  <si>
    <t>DIFERENCIAS SALARIALES</t>
  </si>
  <si>
    <t>VACACIONES, PRIMA VACACIONAL, AGUINALDO, PRIMA DE ANTIGÜEDAD Y PAGO DE MARCHA.</t>
  </si>
  <si>
    <t>REINSTALACIÓN COMO OFICIAL JUDICIAL, PAGO DE SALARIOS CAIDOS.</t>
  </si>
  <si>
    <t>Mgda. Ma. Rosa Medina Rodríguez</t>
  </si>
  <si>
    <t>Presidenta del Supremo Tribunal de Justicia y del Consejo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</si>
</sst>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_ ;\-#,##0.00\ "/>
    <numFmt numFmtId="165" formatCode="0_ ;\-0\ "/>
    <numFmt numFmtId="166" formatCode="#,##0.00;\-#,##0.00;&quot; &quot;"/>
    <numFmt numFmtId="167" formatCode="\-#,##0.00;#,##0.00;&quot; &quot;"/>
    <numFmt numFmtId="168" formatCode="#,##0;\-#,##0;&quot; &quot;"/>
    <numFmt numFmtId="169" formatCode="#,##0.000000000_ ;\-#,##0.000000000\ "/>
    <numFmt numFmtId="170" formatCode="#,##0.0_ ;\-#,##0.0\ "/>
    <numFmt numFmtId="171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2" xfId="1" applyNumberFormat="1" applyFont="1" applyFill="1" applyBorder="1" applyAlignment="1" applyProtection="1">
      <alignment horizontal="center"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164" fontId="3" fillId="0" borderId="5" xfId="2" applyNumberFormat="1" applyFont="1" applyBorder="1" applyAlignment="1" applyProtection="1">
      <alignment vertical="top" wrapText="1"/>
      <protection locked="0"/>
    </xf>
    <xf numFmtId="0" fontId="3" fillId="0" borderId="4" xfId="1" applyNumberFormat="1" applyFont="1" applyFill="1" applyBorder="1" applyAlignment="1">
      <alignment horizontal="center" vertical="top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3" fillId="0" borderId="4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vertical="top" wrapText="1"/>
      <protection locked="0"/>
    </xf>
    <xf numFmtId="4" fontId="3" fillId="0" borderId="7" xfId="1" applyNumberFormat="1" applyFont="1" applyBorder="1" applyAlignment="1" applyProtection="1">
      <alignment vertical="top"/>
      <protection locked="0"/>
    </xf>
    <xf numFmtId="164" fontId="3" fillId="0" borderId="7" xfId="2" applyNumberFormat="1" applyFont="1" applyBorder="1" applyAlignment="1" applyProtection="1">
      <alignment vertical="top" wrapText="1"/>
      <protection locked="0"/>
    </xf>
    <xf numFmtId="164" fontId="3" fillId="0" borderId="8" xfId="2" applyNumberFormat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1" fillId="0" borderId="4" xfId="1" applyFont="1" applyBorder="1" applyAlignment="1">
      <alignment horizontal="left" vertical="top"/>
    </xf>
    <xf numFmtId="166" fontId="13" fillId="0" borderId="12" xfId="0" applyNumberFormat="1" applyFont="1" applyFill="1" applyBorder="1"/>
    <xf numFmtId="0" fontId="11" fillId="0" borderId="1" xfId="1" applyFont="1" applyFill="1" applyBorder="1" applyAlignment="1" applyProtection="1">
      <alignment horizontal="left" vertical="top"/>
    </xf>
    <xf numFmtId="167" fontId="13" fillId="0" borderId="12" xfId="0" applyNumberFormat="1" applyFont="1" applyFill="1" applyBorder="1"/>
    <xf numFmtId="0" fontId="11" fillId="0" borderId="4" xfId="1" applyFont="1" applyFill="1" applyBorder="1" applyAlignment="1" applyProtection="1">
      <alignment horizontal="left" vertical="top"/>
    </xf>
    <xf numFmtId="0" fontId="12" fillId="0" borderId="4" xfId="1" applyFont="1" applyBorder="1" applyAlignment="1" applyProtection="1">
      <alignment horizontal="left" vertical="top"/>
      <protection hidden="1"/>
    </xf>
    <xf numFmtId="0" fontId="11" fillId="0" borderId="6" xfId="1" applyFont="1" applyBorder="1" applyAlignment="1">
      <alignment horizontal="left" vertical="top"/>
    </xf>
    <xf numFmtId="0" fontId="11" fillId="0" borderId="7" xfId="1" applyFont="1" applyBorder="1" applyAlignment="1">
      <alignment horizontal="left" vertical="top"/>
    </xf>
    <xf numFmtId="164" fontId="8" fillId="0" borderId="0" xfId="0" applyNumberFormat="1" applyFont="1"/>
    <xf numFmtId="0" fontId="3" fillId="0" borderId="0" xfId="1" applyFont="1" applyFill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horizontal="left" vertical="top"/>
    </xf>
    <xf numFmtId="4" fontId="7" fillId="0" borderId="0" xfId="1" applyNumberFormat="1" applyFont="1" applyFill="1" applyBorder="1" applyAlignment="1" applyProtection="1">
      <alignment horizontal="left" vertical="top"/>
    </xf>
    <xf numFmtId="169" fontId="8" fillId="0" borderId="0" xfId="0" applyNumberFormat="1" applyFont="1"/>
    <xf numFmtId="0" fontId="3" fillId="0" borderId="0" xfId="1" applyFont="1" applyAlignment="1" applyProtection="1">
      <alignment vertical="top"/>
    </xf>
    <xf numFmtId="0" fontId="3" fillId="0" borderId="0" xfId="1" applyFont="1" applyBorder="1" applyAlignment="1" applyProtection="1">
      <alignment horizontal="left" vertical="top"/>
      <protection locked="0"/>
    </xf>
    <xf numFmtId="4" fontId="3" fillId="0" borderId="0" xfId="1" applyNumberFormat="1" applyFont="1" applyBorder="1" applyAlignment="1" applyProtection="1">
      <alignment horizontal="left" vertical="top"/>
      <protection locked="0"/>
    </xf>
    <xf numFmtId="4" fontId="3" fillId="0" borderId="0" xfId="1" applyNumberFormat="1" applyFont="1" applyFill="1" applyBorder="1" applyAlignment="1" applyProtection="1">
      <alignment horizontal="left" vertical="top"/>
      <protection locked="0"/>
    </xf>
    <xf numFmtId="0" fontId="11" fillId="0" borderId="6" xfId="1" applyFont="1" applyBorder="1" applyAlignment="1" applyProtection="1">
      <alignment horizontal="left" vertical="top"/>
    </xf>
    <xf numFmtId="0" fontId="3" fillId="0" borderId="0" xfId="1" applyFont="1" applyAlignment="1" applyProtection="1">
      <alignment vertical="top" wrapText="1"/>
    </xf>
    <xf numFmtId="0" fontId="15" fillId="0" borderId="0" xfId="0" applyFont="1" applyAlignment="1"/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horizontal="left" vertical="top"/>
      <protection locked="0"/>
    </xf>
    <xf numFmtId="0" fontId="14" fillId="0" borderId="0" xfId="0" applyFont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4" fontId="8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3" fillId="0" borderId="0" xfId="1" applyFont="1" applyFill="1" applyBorder="1" applyAlignment="1">
      <alignment vertical="top"/>
    </xf>
    <xf numFmtId="0" fontId="4" fillId="4" borderId="12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8" fillId="0" borderId="5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5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indent="1"/>
    </xf>
    <xf numFmtId="0" fontId="3" fillId="0" borderId="0" xfId="1" applyFont="1" applyBorder="1" applyAlignment="1">
      <alignment horizontal="left" vertical="top" wrapText="1" indent="1"/>
    </xf>
    <xf numFmtId="0" fontId="4" fillId="0" borderId="0" xfId="1" applyFont="1" applyBorder="1" applyAlignment="1">
      <alignment vertical="top" wrapText="1"/>
    </xf>
    <xf numFmtId="0" fontId="4" fillId="0" borderId="6" xfId="1" applyNumberFormat="1" applyFont="1" applyFill="1" applyBorder="1" applyAlignment="1">
      <alignment horizontal="center" vertical="top"/>
    </xf>
    <xf numFmtId="0" fontId="4" fillId="0" borderId="7" xfId="1" applyFont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Alignment="1" applyProtection="1">
      <alignment horizontal="left" vertical="top" wrapText="1" indent="5"/>
      <protection locked="0"/>
    </xf>
    <xf numFmtId="4" fontId="3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top"/>
    </xf>
    <xf numFmtId="0" fontId="4" fillId="0" borderId="2" xfId="1" applyFont="1" applyBorder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Border="1" applyAlignment="1">
      <alignment vertical="top"/>
    </xf>
    <xf numFmtId="0" fontId="3" fillId="0" borderId="6" xfId="1" applyNumberFormat="1" applyFont="1" applyFill="1" applyBorder="1" applyAlignment="1">
      <alignment horizontal="center" vertical="top"/>
    </xf>
    <xf numFmtId="0" fontId="3" fillId="0" borderId="7" xfId="1" applyFont="1" applyBorder="1" applyAlignment="1">
      <alignment horizontal="left" vertical="top" wrapText="1" indent="1"/>
    </xf>
    <xf numFmtId="0" fontId="3" fillId="0" borderId="0" xfId="1" applyFont="1" applyFill="1" applyBorder="1"/>
    <xf numFmtId="0" fontId="9" fillId="0" borderId="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  <protection locked="0"/>
    </xf>
    <xf numFmtId="3" fontId="3" fillId="0" borderId="5" xfId="1" applyNumberFormat="1" applyFont="1" applyFill="1" applyBorder="1" applyAlignment="1">
      <alignment vertical="top"/>
    </xf>
    <xf numFmtId="0" fontId="9" fillId="0" borderId="4" xfId="1" applyFont="1" applyBorder="1" applyAlignment="1" applyProtection="1">
      <alignment horizontal="center" vertical="top"/>
      <protection hidden="1"/>
    </xf>
    <xf numFmtId="0" fontId="3" fillId="0" borderId="4" xfId="1" applyFont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3" fillId="0" borderId="0" xfId="1" applyFont="1" applyBorder="1" applyAlignment="1">
      <alignment horizontal="left" vertical="top" indent="1"/>
    </xf>
    <xf numFmtId="0" fontId="4" fillId="0" borderId="0" xfId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top"/>
    </xf>
    <xf numFmtId="0" fontId="8" fillId="0" borderId="4" xfId="1" quotePrefix="1" applyFont="1" applyFill="1" applyBorder="1" applyAlignment="1">
      <alignment horizontal="center" vertical="top"/>
    </xf>
    <xf numFmtId="0" fontId="9" fillId="0" borderId="4" xfId="1" applyFont="1" applyFill="1" applyBorder="1" applyAlignment="1" applyProtection="1">
      <alignment horizontal="center" vertical="top"/>
      <protection hidden="1"/>
    </xf>
    <xf numFmtId="0" fontId="9" fillId="0" borderId="6" xfId="1" applyFont="1" applyBorder="1" applyAlignment="1" applyProtection="1">
      <alignment horizontal="center" vertical="top"/>
      <protection hidden="1"/>
    </xf>
    <xf numFmtId="3" fontId="3" fillId="0" borderId="8" xfId="1" applyNumberFormat="1" applyFont="1" applyFill="1" applyBorder="1" applyAlignment="1">
      <alignment vertical="top"/>
    </xf>
    <xf numFmtId="0" fontId="15" fillId="0" borderId="0" xfId="1" applyFont="1" applyAlignment="1" applyProtection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 wrapText="1"/>
    </xf>
    <xf numFmtId="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3" fillId="0" borderId="5" xfId="1" applyFont="1" applyBorder="1" applyAlignment="1" applyProtection="1">
      <alignment vertical="top"/>
      <protection locked="0"/>
    </xf>
    <xf numFmtId="0" fontId="4" fillId="0" borderId="5" xfId="1" applyFont="1" applyBorder="1" applyAlignment="1" applyProtection="1">
      <alignment vertical="top"/>
      <protection locked="0"/>
    </xf>
    <xf numFmtId="0" fontId="3" fillId="0" borderId="5" xfId="1" applyNumberFormat="1" applyFont="1" applyFill="1" applyBorder="1" applyAlignment="1">
      <alignment horizontal="center" vertical="top"/>
    </xf>
    <xf numFmtId="0" fontId="4" fillId="4" borderId="9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 applyProtection="1">
      <alignment vertical="top" wrapText="1"/>
      <protection locked="0"/>
    </xf>
    <xf numFmtId="0" fontId="14" fillId="0" borderId="0" xfId="0" applyFont="1" applyAlignment="1">
      <alignment vertical="top" wrapText="1"/>
    </xf>
    <xf numFmtId="4" fontId="4" fillId="0" borderId="0" xfId="1" applyNumberFormat="1" applyFont="1" applyFill="1" applyBorder="1" applyAlignment="1">
      <alignment horizontal="center" wrapText="1"/>
    </xf>
    <xf numFmtId="0" fontId="16" fillId="0" borderId="3" xfId="1" applyFont="1" applyFill="1" applyBorder="1" applyAlignment="1">
      <alignment vertical="top" wrapText="1"/>
    </xf>
    <xf numFmtId="165" fontId="4" fillId="0" borderId="12" xfId="2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/>
    <xf numFmtId="0" fontId="14" fillId="0" borderId="0" xfId="1" applyFont="1" applyFill="1" applyBorder="1" applyAlignment="1">
      <alignment vertical="top"/>
    </xf>
    <xf numFmtId="167" fontId="19" fillId="0" borderId="12" xfId="0" applyNumberFormat="1" applyFont="1" applyFill="1" applyBorder="1"/>
    <xf numFmtId="164" fontId="3" fillId="0" borderId="0" xfId="1" applyNumberFormat="1" applyFont="1" applyFill="1" applyBorder="1" applyAlignment="1" applyProtection="1">
      <alignment vertical="top"/>
      <protection locked="0"/>
    </xf>
    <xf numFmtId="170" fontId="3" fillId="0" borderId="0" xfId="1" applyNumberFormat="1" applyFont="1" applyFill="1" applyBorder="1" applyAlignment="1" applyProtection="1">
      <alignment vertical="top"/>
      <protection locked="0"/>
    </xf>
    <xf numFmtId="167" fontId="3" fillId="0" borderId="0" xfId="1" applyNumberFormat="1" applyFont="1" applyFill="1" applyBorder="1" applyAlignment="1" applyProtection="1">
      <alignment vertical="top"/>
      <protection locked="0"/>
    </xf>
    <xf numFmtId="49" fontId="13" fillId="0" borderId="12" xfId="0" applyNumberFormat="1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center"/>
    </xf>
    <xf numFmtId="168" fontId="13" fillId="0" borderId="12" xfId="0" applyNumberFormat="1" applyFont="1" applyFill="1" applyBorder="1"/>
    <xf numFmtId="166" fontId="19" fillId="0" borderId="12" xfId="0" applyNumberFormat="1" applyFont="1" applyFill="1" applyBorder="1"/>
    <xf numFmtId="0" fontId="4" fillId="0" borderId="1" xfId="1" applyFont="1" applyFill="1" applyBorder="1" applyAlignment="1" applyProtection="1">
      <alignment horizontal="left" vertical="top" indent="1"/>
      <protection locked="0"/>
    </xf>
    <xf numFmtId="0" fontId="3" fillId="0" borderId="4" xfId="1" applyFont="1" applyFill="1" applyBorder="1" applyAlignment="1" applyProtection="1">
      <alignment horizontal="left" vertical="top"/>
      <protection locked="0"/>
    </xf>
    <xf numFmtId="0" fontId="3" fillId="0" borderId="5" xfId="1" applyFont="1" applyFill="1" applyBorder="1" applyAlignment="1" applyProtection="1">
      <alignment horizontal="left" vertical="top"/>
      <protection locked="0"/>
    </xf>
    <xf numFmtId="0" fontId="8" fillId="0" borderId="4" xfId="1" applyFont="1" applyFill="1" applyBorder="1" applyAlignment="1" applyProtection="1">
      <alignment horizontal="left" vertical="top"/>
      <protection locked="0"/>
    </xf>
    <xf numFmtId="0" fontId="8" fillId="0" borderId="0" xfId="1" applyFont="1" applyFill="1" applyBorder="1" applyAlignment="1" applyProtection="1">
      <alignment horizontal="left" vertical="top"/>
      <protection locked="0"/>
    </xf>
    <xf numFmtId="0" fontId="8" fillId="0" borderId="5" xfId="1" applyFont="1" applyFill="1" applyBorder="1" applyAlignment="1" applyProtection="1">
      <alignment horizontal="left" vertical="top"/>
      <protection locked="0"/>
    </xf>
    <xf numFmtId="0" fontId="4" fillId="0" borderId="4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5" xfId="1" applyFont="1" applyFill="1" applyBorder="1" applyAlignment="1" applyProtection="1">
      <alignment horizontal="left" vertical="top" indent="1"/>
      <protection locked="0"/>
    </xf>
    <xf numFmtId="0" fontId="4" fillId="0" borderId="4" xfId="1" applyFont="1" applyFill="1" applyBorder="1" applyAlignment="1" applyProtection="1">
      <alignment horizontal="left" vertical="top"/>
      <protection locked="0"/>
    </xf>
    <xf numFmtId="0" fontId="3" fillId="0" borderId="4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5" xfId="1" applyFont="1" applyFill="1" applyBorder="1" applyAlignment="1">
      <alignment horizontal="left" vertical="top"/>
    </xf>
    <xf numFmtId="0" fontId="4" fillId="0" borderId="4" xfId="1" applyFont="1" applyFill="1" applyBorder="1" applyProtection="1">
      <protection locked="0"/>
    </xf>
    <xf numFmtId="0" fontId="3" fillId="0" borderId="0" xfId="1" applyFont="1" applyBorder="1" applyAlignment="1" applyProtection="1">
      <alignment vertical="top"/>
    </xf>
    <xf numFmtId="0" fontId="3" fillId="0" borderId="5" xfId="1" applyFont="1" applyBorder="1" applyAlignment="1" applyProtection="1">
      <alignment vertical="top"/>
    </xf>
    <xf numFmtId="0" fontId="3" fillId="0" borderId="6" xfId="1" applyFont="1" applyBorder="1" applyAlignment="1" applyProtection="1">
      <alignment vertical="top"/>
    </xf>
    <xf numFmtId="0" fontId="3" fillId="0" borderId="7" xfId="1" applyFont="1" applyBorder="1" applyAlignment="1" applyProtection="1">
      <alignment vertical="top" wrapText="1"/>
    </xf>
    <xf numFmtId="0" fontId="3" fillId="0" borderId="8" xfId="1" applyFont="1" applyBorder="1" applyAlignment="1" applyProtection="1">
      <alignment vertical="top" wrapText="1"/>
    </xf>
    <xf numFmtId="0" fontId="3" fillId="0" borderId="6" xfId="1" applyFont="1" applyBorder="1" applyAlignment="1" applyProtection="1">
      <alignment vertical="top" wrapText="1"/>
    </xf>
    <xf numFmtId="0" fontId="3" fillId="0" borderId="0" xfId="1" applyFont="1" applyBorder="1" applyAlignment="1" applyProtection="1">
      <alignment vertical="top" wrapText="1"/>
    </xf>
    <xf numFmtId="0" fontId="3" fillId="0" borderId="7" xfId="1" applyFont="1" applyBorder="1" applyAlignment="1">
      <alignment horizontal="left" vertical="top" indent="1"/>
    </xf>
    <xf numFmtId="167" fontId="19" fillId="0" borderId="4" xfId="0" applyNumberFormat="1" applyFont="1" applyFill="1" applyBorder="1"/>
    <xf numFmtId="0" fontId="4" fillId="0" borderId="2" xfId="1" applyFont="1" applyFill="1" applyBorder="1" applyAlignment="1" applyProtection="1">
      <alignment horizontal="left" vertical="top"/>
    </xf>
    <xf numFmtId="4" fontId="3" fillId="0" borderId="13" xfId="1" applyNumberFormat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horizontal="left" vertical="top" indent="2"/>
    </xf>
    <xf numFmtId="4" fontId="3" fillId="0" borderId="14" xfId="1" applyNumberFormat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horizontal="left" vertical="top"/>
    </xf>
    <xf numFmtId="4" fontId="4" fillId="0" borderId="14" xfId="1" applyNumberFormat="1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horizontal="left" vertical="top"/>
    </xf>
    <xf numFmtId="4" fontId="4" fillId="0" borderId="15" xfId="1" applyNumberFormat="1" applyFont="1" applyFill="1" applyBorder="1" applyAlignment="1" applyProtection="1">
      <alignment horizontal="left" vertical="top"/>
      <protection locked="0"/>
    </xf>
    <xf numFmtId="0" fontId="14" fillId="0" borderId="0" xfId="1" applyFont="1" applyBorder="1" applyAlignment="1" applyProtection="1">
      <alignment vertical="top"/>
      <protection locked="0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5" fillId="0" borderId="0" xfId="1" applyFont="1" applyAlignment="1" applyProtection="1">
      <alignment horizontal="center"/>
    </xf>
    <xf numFmtId="0" fontId="14" fillId="0" borderId="0" xfId="1" applyFont="1" applyFill="1" applyBorder="1" applyAlignment="1">
      <alignment horizontal="center" vertical="top" wrapText="1"/>
    </xf>
    <xf numFmtId="49" fontId="4" fillId="0" borderId="12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top" wrapText="1"/>
    </xf>
    <xf numFmtId="4" fontId="7" fillId="0" borderId="0" xfId="1" applyNumberFormat="1" applyFont="1" applyFill="1" applyBorder="1" applyAlignment="1">
      <alignment vertical="top"/>
    </xf>
    <xf numFmtId="0" fontId="14" fillId="0" borderId="0" xfId="0" applyFont="1" applyAlignment="1">
      <alignment horizontal="center" vertical="top" wrapText="1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>
      <alignment vertical="top"/>
    </xf>
    <xf numFmtId="0" fontId="8" fillId="0" borderId="5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4" fontId="4" fillId="0" borderId="7" xfId="1" applyNumberFormat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indent="1"/>
    </xf>
    <xf numFmtId="0" fontId="3" fillId="0" borderId="4" xfId="1" applyNumberFormat="1" applyFont="1" applyFill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3" fillId="0" borderId="0" xfId="1" applyFont="1" applyFill="1" applyBorder="1"/>
    <xf numFmtId="3" fontId="3" fillId="0" borderId="5" xfId="1" applyNumberFormat="1" applyFont="1" applyFill="1" applyBorder="1" applyAlignment="1">
      <alignment vertical="top"/>
    </xf>
    <xf numFmtId="0" fontId="9" fillId="0" borderId="4" xfId="1" applyFont="1" applyBorder="1" applyAlignment="1" applyProtection="1">
      <alignment horizontal="center" vertical="top"/>
      <protection hidden="1"/>
    </xf>
    <xf numFmtId="0" fontId="4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 indent="1"/>
    </xf>
    <xf numFmtId="4" fontId="3" fillId="0" borderId="0" xfId="1" applyNumberFormat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7" xfId="1" applyFont="1" applyBorder="1" applyAlignment="1">
      <alignment vertical="top" wrapText="1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horizontal="center" vertical="top" wrapText="1"/>
    </xf>
    <xf numFmtId="167" fontId="19" fillId="0" borderId="15" xfId="0" applyNumberFormat="1" applyFont="1" applyFill="1" applyBorder="1"/>
    <xf numFmtId="49" fontId="19" fillId="0" borderId="12" xfId="0" applyNumberFormat="1" applyFont="1" applyFill="1" applyBorder="1" applyAlignment="1">
      <alignment horizontal="left"/>
    </xf>
    <xf numFmtId="4" fontId="3" fillId="0" borderId="0" xfId="1" applyNumberFormat="1" applyFont="1" applyAlignment="1" applyProtection="1">
      <alignment vertical="top" wrapText="1"/>
      <protection locked="0"/>
    </xf>
    <xf numFmtId="0" fontId="10" fillId="0" borderId="12" xfId="1" applyFont="1" applyFill="1" applyBorder="1" applyAlignment="1">
      <alignment vertical="top"/>
    </xf>
    <xf numFmtId="0" fontId="10" fillId="0" borderId="12" xfId="1" applyFont="1" applyFill="1" applyBorder="1" applyAlignment="1">
      <alignment vertical="top" wrapText="1"/>
    </xf>
    <xf numFmtId="0" fontId="11" fillId="0" borderId="4" xfId="1" applyFont="1" applyFill="1" applyBorder="1" applyAlignment="1">
      <alignment horizontal="left" vertical="top" wrapText="1" indent="1"/>
    </xf>
    <xf numFmtId="0" fontId="11" fillId="0" borderId="5" xfId="1" applyFont="1" applyFill="1" applyBorder="1" applyAlignment="1">
      <alignment horizontal="left" vertical="top" wrapText="1" indent="1"/>
    </xf>
    <xf numFmtId="0" fontId="11" fillId="0" borderId="4" xfId="1" applyFont="1" applyFill="1" applyBorder="1" applyAlignment="1">
      <alignment horizontal="left" vertical="top" indent="1"/>
    </xf>
    <xf numFmtId="0" fontId="10" fillId="0" borderId="4" xfId="1" applyFont="1" applyFill="1" applyBorder="1" applyAlignment="1">
      <alignment vertical="top"/>
    </xf>
    <xf numFmtId="0" fontId="10" fillId="0" borderId="5" xfId="1" applyFont="1" applyFill="1" applyBorder="1" applyAlignment="1">
      <alignment vertical="top" wrapText="1"/>
    </xf>
    <xf numFmtId="0" fontId="11" fillId="0" borderId="5" xfId="1" applyFont="1" applyFill="1" applyBorder="1" applyAlignment="1">
      <alignment horizontal="left" vertical="top" indent="1"/>
    </xf>
    <xf numFmtId="0" fontId="10" fillId="0" borderId="9" xfId="1" applyFont="1" applyBorder="1" applyAlignment="1">
      <alignment horizontal="left" vertical="top"/>
    </xf>
    <xf numFmtId="0" fontId="10" fillId="0" borderId="10" xfId="1" applyFont="1" applyBorder="1" applyAlignment="1">
      <alignment horizontal="left" vertical="top"/>
    </xf>
    <xf numFmtId="49" fontId="8" fillId="0" borderId="13" xfId="0" applyNumberFormat="1" applyFont="1" applyBorder="1" applyAlignment="1" applyProtection="1">
      <alignment horizontal="left" vertical="top"/>
      <protection locked="0"/>
    </xf>
    <xf numFmtId="4" fontId="8" fillId="0" borderId="13" xfId="0" applyNumberFormat="1" applyFont="1" applyBorder="1" applyAlignment="1" applyProtection="1">
      <alignment horizontal="right" vertical="top"/>
      <protection locked="0"/>
    </xf>
    <xf numFmtId="49" fontId="8" fillId="0" borderId="14" xfId="0" applyNumberFormat="1" applyFont="1" applyBorder="1" applyAlignment="1" applyProtection="1">
      <alignment horizontal="left" vertical="top"/>
      <protection locked="0"/>
    </xf>
    <xf numFmtId="4" fontId="8" fillId="0" borderId="14" xfId="0" applyNumberFormat="1" applyFont="1" applyBorder="1" applyAlignment="1" applyProtection="1">
      <alignment horizontal="right" vertical="top"/>
      <protection locked="0"/>
    </xf>
    <xf numFmtId="49" fontId="8" fillId="0" borderId="15" xfId="0" applyNumberFormat="1" applyFont="1" applyBorder="1" applyAlignment="1" applyProtection="1">
      <alignment horizontal="left" vertical="top"/>
      <protection locked="0"/>
    </xf>
    <xf numFmtId="4" fontId="8" fillId="0" borderId="15" xfId="0" applyNumberFormat="1" applyFont="1" applyBorder="1" applyAlignment="1" applyProtection="1">
      <alignment horizontal="right" vertical="top"/>
      <protection locked="0"/>
    </xf>
    <xf numFmtId="49" fontId="8" fillId="0" borderId="5" xfId="0" applyNumberFormat="1" applyFont="1" applyBorder="1" applyAlignment="1" applyProtection="1">
      <alignment horizontal="left" vertical="top"/>
      <protection locked="0"/>
    </xf>
    <xf numFmtId="49" fontId="20" fillId="0" borderId="14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Alignment="1"/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Protection="1"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3" fillId="0" borderId="0" xfId="1" applyFont="1" applyFill="1" applyBorder="1" applyAlignment="1" applyProtection="1">
      <alignment horizontal="left" vertical="top"/>
      <protection locked="0"/>
    </xf>
    <xf numFmtId="164" fontId="3" fillId="0" borderId="8" xfId="16" applyNumberFormat="1" applyFont="1" applyBorder="1" applyAlignment="1" applyProtection="1">
      <alignment vertical="top" wrapText="1"/>
      <protection locked="0"/>
    </xf>
    <xf numFmtId="164" fontId="3" fillId="0" borderId="7" xfId="16" applyNumberFormat="1" applyFont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>
      <alignment horizontal="center" vertical="top"/>
    </xf>
    <xf numFmtId="0" fontId="4" fillId="0" borderId="4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167" fontId="19" fillId="0" borderId="0" xfId="0" applyNumberFormat="1" applyFont="1" applyFill="1" applyBorder="1"/>
    <xf numFmtId="0" fontId="10" fillId="0" borderId="11" xfId="1" applyFont="1" applyFill="1" applyBorder="1" applyAlignment="1">
      <alignment vertical="top" wrapText="1"/>
    </xf>
    <xf numFmtId="0" fontId="10" fillId="0" borderId="9" xfId="1" applyFont="1" applyFill="1" applyBorder="1" applyAlignment="1">
      <alignment vertical="top"/>
    </xf>
    <xf numFmtId="0" fontId="10" fillId="0" borderId="9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top"/>
    </xf>
    <xf numFmtId="0" fontId="4" fillId="0" borderId="7" xfId="1" applyFont="1" applyFill="1" applyBorder="1" applyAlignment="1">
      <alignment horizontal="left" vertical="top"/>
    </xf>
    <xf numFmtId="4" fontId="4" fillId="0" borderId="6" xfId="1" applyNumberFormat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3" fontId="13" fillId="0" borderId="14" xfId="0" applyNumberFormat="1" applyFont="1" applyFill="1" applyBorder="1"/>
    <xf numFmtId="3" fontId="10" fillId="0" borderId="12" xfId="0" applyNumberFormat="1" applyFont="1" applyFill="1" applyBorder="1"/>
    <xf numFmtId="3" fontId="19" fillId="0" borderId="12" xfId="0" applyNumberFormat="1" applyFont="1" applyFill="1" applyBorder="1"/>
    <xf numFmtId="3" fontId="11" fillId="0" borderId="14" xfId="1" applyNumberFormat="1" applyFont="1" applyFill="1" applyBorder="1" applyProtection="1">
      <protection locked="0"/>
    </xf>
    <xf numFmtId="3" fontId="11" fillId="0" borderId="15" xfId="1" applyNumberFormat="1" applyFont="1" applyFill="1" applyBorder="1" applyProtection="1">
      <protection locked="0"/>
    </xf>
    <xf numFmtId="3" fontId="13" fillId="0" borderId="15" xfId="0" applyNumberFormat="1" applyFont="1" applyFill="1" applyBorder="1"/>
    <xf numFmtId="3" fontId="4" fillId="0" borderId="13" xfId="1" applyNumberFormat="1" applyFont="1" applyFill="1" applyBorder="1" applyAlignment="1" applyProtection="1">
      <alignment horizontal="right" vertical="top"/>
      <protection locked="0"/>
    </xf>
    <xf numFmtId="3" fontId="3" fillId="0" borderId="14" xfId="1" applyNumberFormat="1" applyFont="1" applyFill="1" applyBorder="1" applyAlignment="1" applyProtection="1">
      <alignment horizontal="right" vertical="top"/>
      <protection locked="0"/>
    </xf>
    <xf numFmtId="3" fontId="4" fillId="0" borderId="14" xfId="1" applyNumberFormat="1" applyFont="1" applyFill="1" applyBorder="1" applyAlignment="1" applyProtection="1">
      <alignment horizontal="right" vertical="top"/>
      <protection locked="0"/>
    </xf>
    <xf numFmtId="3" fontId="19" fillId="0" borderId="14" xfId="0" applyNumberFormat="1" applyFont="1" applyFill="1" applyBorder="1"/>
    <xf numFmtId="171" fontId="3" fillId="0" borderId="0" xfId="18" applyNumberFormat="1" applyFont="1" applyBorder="1" applyAlignment="1" applyProtection="1">
      <alignment vertical="top" wrapText="1"/>
      <protection locked="0"/>
    </xf>
    <xf numFmtId="171" fontId="4" fillId="0" borderId="0" xfId="18" applyNumberFormat="1" applyFont="1" applyBorder="1" applyAlignment="1" applyProtection="1">
      <alignment vertical="top" wrapText="1"/>
      <protection locked="0"/>
    </xf>
    <xf numFmtId="171" fontId="3" fillId="0" borderId="0" xfId="4" applyNumberFormat="1" applyFont="1" applyBorder="1" applyAlignment="1" applyProtection="1">
      <alignment vertical="top" wrapText="1"/>
      <protection locked="0"/>
    </xf>
    <xf numFmtId="171" fontId="3" fillId="0" borderId="0" xfId="14" applyNumberFormat="1" applyFont="1" applyBorder="1" applyAlignment="1" applyProtection="1">
      <alignment vertical="top" wrapText="1"/>
      <protection locked="0"/>
    </xf>
    <xf numFmtId="171" fontId="4" fillId="0" borderId="0" xfId="2" applyNumberFormat="1" applyFont="1" applyBorder="1" applyAlignment="1" applyProtection="1">
      <alignment vertical="top" wrapText="1"/>
      <protection locked="0"/>
    </xf>
    <xf numFmtId="171" fontId="3" fillId="0" borderId="0" xfId="2" applyNumberFormat="1" applyFont="1" applyBorder="1" applyAlignment="1" applyProtection="1">
      <alignment vertical="top" wrapText="1"/>
      <protection locked="0"/>
    </xf>
    <xf numFmtId="171" fontId="4" fillId="0" borderId="0" xfId="4" applyNumberFormat="1" applyFont="1" applyBorder="1" applyAlignment="1" applyProtection="1">
      <alignment vertical="top" wrapText="1"/>
      <protection locked="0"/>
    </xf>
    <xf numFmtId="171" fontId="3" fillId="0" borderId="5" xfId="18" applyNumberFormat="1" applyFont="1" applyBorder="1" applyAlignment="1" applyProtection="1">
      <alignment vertical="top" wrapText="1"/>
      <protection locked="0"/>
    </xf>
    <xf numFmtId="171" fontId="4" fillId="0" borderId="5" xfId="18" applyNumberFormat="1" applyFont="1" applyBorder="1" applyAlignment="1" applyProtection="1">
      <alignment vertical="top" wrapText="1"/>
      <protection locked="0"/>
    </xf>
    <xf numFmtId="171" fontId="3" fillId="0" borderId="0" xfId="2" applyNumberFormat="1" applyFont="1" applyFill="1" applyBorder="1" applyAlignment="1" applyProtection="1">
      <alignment vertical="top" wrapText="1"/>
      <protection locked="0"/>
    </xf>
    <xf numFmtId="171" fontId="3" fillId="0" borderId="5" xfId="2" applyNumberFormat="1" applyFont="1" applyBorder="1" applyAlignment="1" applyProtection="1">
      <alignment vertical="top" wrapText="1"/>
      <protection locked="0"/>
    </xf>
    <xf numFmtId="171" fontId="4" fillId="0" borderId="0" xfId="2" applyNumberFormat="1" applyFont="1" applyFill="1" applyBorder="1" applyAlignment="1" applyProtection="1">
      <alignment vertical="top" wrapText="1"/>
      <protection locked="0"/>
    </xf>
    <xf numFmtId="171" fontId="4" fillId="0" borderId="5" xfId="2" applyNumberFormat="1" applyFont="1" applyBorder="1" applyAlignment="1" applyProtection="1">
      <alignment vertical="top" wrapText="1"/>
      <protection locked="0"/>
    </xf>
    <xf numFmtId="3" fontId="3" fillId="0" borderId="0" xfId="1" applyNumberFormat="1" applyFont="1" applyFill="1" applyBorder="1" applyProtection="1">
      <protection locked="0"/>
    </xf>
    <xf numFmtId="3" fontId="4" fillId="0" borderId="0" xfId="1" applyNumberFormat="1" applyFont="1" applyFill="1" applyBorder="1" applyProtection="1">
      <protection locked="0"/>
    </xf>
    <xf numFmtId="164" fontId="4" fillId="0" borderId="0" xfId="1" applyNumberFormat="1" applyFont="1" applyAlignment="1">
      <alignment vertical="top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horizontal="center"/>
    </xf>
    <xf numFmtId="3" fontId="3" fillId="0" borderId="0" xfId="1" applyNumberFormat="1" applyFont="1" applyBorder="1" applyAlignment="1" applyProtection="1">
      <alignment vertical="top" wrapText="1"/>
      <protection locked="0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164" fontId="4" fillId="0" borderId="2" xfId="17" applyNumberFormat="1" applyFont="1" applyBorder="1" applyAlignment="1" applyProtection="1">
      <alignment vertical="top" wrapText="1"/>
      <protection locked="0"/>
    </xf>
    <xf numFmtId="164" fontId="3" fillId="0" borderId="0" xfId="17" applyNumberFormat="1" applyFont="1" applyBorder="1" applyAlignment="1" applyProtection="1">
      <alignment vertical="top" wrapText="1"/>
      <protection locked="0"/>
    </xf>
    <xf numFmtId="164" fontId="4" fillId="0" borderId="0" xfId="17" applyNumberFormat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 wrapText="1"/>
      <protection locked="0"/>
    </xf>
    <xf numFmtId="3" fontId="3" fillId="0" borderId="0" xfId="1" applyNumberFormat="1" applyFont="1" applyFill="1" applyBorder="1"/>
    <xf numFmtId="3" fontId="4" fillId="0" borderId="7" xfId="1" applyNumberFormat="1" applyFont="1" applyBorder="1" applyAlignment="1" applyProtection="1">
      <alignment vertical="top" wrapText="1"/>
      <protection locked="0"/>
    </xf>
    <xf numFmtId="171" fontId="4" fillId="0" borderId="2" xfId="16" applyNumberFormat="1" applyFont="1" applyBorder="1" applyAlignment="1" applyProtection="1">
      <alignment wrapText="1"/>
      <protection locked="0"/>
    </xf>
    <xf numFmtId="171" fontId="4" fillId="0" borderId="3" xfId="16" applyNumberFormat="1" applyFont="1" applyBorder="1" applyAlignment="1" applyProtection="1">
      <alignment wrapText="1"/>
      <protection locked="0"/>
    </xf>
    <xf numFmtId="171" fontId="4" fillId="0" borderId="0" xfId="16" applyNumberFormat="1" applyFont="1" applyBorder="1" applyAlignment="1" applyProtection="1">
      <alignment wrapText="1"/>
      <protection locked="0"/>
    </xf>
    <xf numFmtId="171" fontId="4" fillId="0" borderId="5" xfId="16" applyNumberFormat="1" applyFont="1" applyBorder="1" applyAlignment="1" applyProtection="1">
      <alignment wrapText="1"/>
      <protection locked="0"/>
    </xf>
    <xf numFmtId="171" fontId="3" fillId="0" borderId="0" xfId="17" applyNumberFormat="1" applyFont="1" applyBorder="1" applyAlignment="1" applyProtection="1">
      <alignment wrapText="1"/>
      <protection locked="0"/>
    </xf>
    <xf numFmtId="171" fontId="3" fillId="0" borderId="5" xfId="17" applyNumberFormat="1" applyFont="1" applyBorder="1" applyAlignment="1" applyProtection="1">
      <alignment wrapText="1"/>
      <protection locked="0"/>
    </xf>
    <xf numFmtId="171" fontId="3" fillId="0" borderId="0" xfId="17" applyNumberFormat="1" applyFont="1" applyBorder="1" applyAlignment="1" applyProtection="1">
      <alignment vertical="top" wrapText="1"/>
      <protection locked="0"/>
    </xf>
    <xf numFmtId="171" fontId="3" fillId="0" borderId="5" xfId="17" applyNumberFormat="1" applyFont="1" applyBorder="1" applyAlignment="1" applyProtection="1">
      <alignment vertical="top" wrapText="1"/>
      <protection locked="0"/>
    </xf>
    <xf numFmtId="171" fontId="3" fillId="0" borderId="0" xfId="16" applyNumberFormat="1" applyFont="1" applyBorder="1" applyAlignment="1" applyProtection="1">
      <alignment vertical="top" wrapText="1"/>
      <protection locked="0"/>
    </xf>
    <xf numFmtId="171" fontId="3" fillId="0" borderId="5" xfId="16" applyNumberFormat="1" applyFont="1" applyBorder="1" applyAlignment="1" applyProtection="1">
      <alignment vertical="top" wrapText="1"/>
      <protection locked="0"/>
    </xf>
    <xf numFmtId="171" fontId="4" fillId="0" borderId="0" xfId="16" applyNumberFormat="1" applyFont="1" applyBorder="1" applyAlignment="1" applyProtection="1">
      <alignment vertical="top" wrapText="1"/>
      <protection locked="0"/>
    </xf>
    <xf numFmtId="171" fontId="4" fillId="0" borderId="5" xfId="16" applyNumberFormat="1" applyFont="1" applyBorder="1" applyAlignment="1" applyProtection="1">
      <alignment vertical="top" wrapText="1"/>
      <protection locked="0"/>
    </xf>
    <xf numFmtId="0" fontId="15" fillId="0" borderId="0" xfId="1" applyFont="1" applyAlignment="1" applyProtection="1">
      <alignment horizontal="center"/>
    </xf>
    <xf numFmtId="0" fontId="14" fillId="0" borderId="0" xfId="1" applyFont="1" applyBorder="1" applyAlignment="1" applyProtection="1">
      <alignment horizontal="center" vertical="top" wrapText="1"/>
      <protection locked="0"/>
    </xf>
    <xf numFmtId="0" fontId="16" fillId="0" borderId="0" xfId="1" applyFont="1" applyFill="1" applyBorder="1" applyAlignment="1" applyProtection="1">
      <alignment horizontal="left" vertical="top"/>
      <protection locked="0"/>
    </xf>
    <xf numFmtId="0" fontId="15" fillId="0" borderId="0" xfId="1" applyFont="1" applyAlignment="1" applyProtection="1">
      <alignment horizontal="center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top"/>
    </xf>
    <xf numFmtId="0" fontId="4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17" fillId="3" borderId="9" xfId="1" applyFont="1" applyFill="1" applyBorder="1" applyAlignment="1" applyProtection="1">
      <alignment horizontal="center" vertical="center" wrapText="1"/>
      <protection locked="0"/>
    </xf>
    <xf numFmtId="0" fontId="17" fillId="3" borderId="10" xfId="1" applyFont="1" applyFill="1" applyBorder="1" applyAlignment="1" applyProtection="1">
      <alignment horizontal="center" vertical="center" wrapText="1"/>
      <protection locked="0"/>
    </xf>
    <xf numFmtId="0" fontId="17" fillId="3" borderId="1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15" fillId="0" borderId="0" xfId="1" applyFont="1" applyAlignment="1" applyProtection="1">
      <alignment horizontal="center"/>
    </xf>
    <xf numFmtId="0" fontId="15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top" wrapText="1"/>
    </xf>
    <xf numFmtId="0" fontId="17" fillId="0" borderId="9" xfId="1" applyFont="1" applyFill="1" applyBorder="1" applyAlignment="1" applyProtection="1">
      <alignment horizontal="center" vertical="center" wrapText="1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7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top" wrapText="1"/>
    </xf>
    <xf numFmtId="0" fontId="4" fillId="4" borderId="10" xfId="1" applyFont="1" applyFill="1" applyBorder="1" applyAlignment="1" applyProtection="1">
      <alignment horizontal="center" vertical="center"/>
    </xf>
    <xf numFmtId="0" fontId="4" fillId="4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top" wrapText="1"/>
    </xf>
    <xf numFmtId="0" fontId="14" fillId="0" borderId="0" xfId="1" applyFont="1" applyBorder="1" applyAlignment="1" applyProtection="1">
      <alignment horizontal="center" vertical="top" wrapText="1"/>
      <protection locked="0"/>
    </xf>
    <xf numFmtId="4" fontId="10" fillId="2" borderId="12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3" fillId="0" borderId="0" xfId="1" applyFont="1" applyAlignment="1" applyProtection="1">
      <alignment horizontal="center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17" fontId="3" fillId="0" borderId="4" xfId="1" applyNumberFormat="1" applyFont="1" applyFill="1" applyBorder="1" applyAlignment="1" applyProtection="1">
      <alignment horizontal="left" vertical="top" wrapText="1"/>
      <protection locked="0"/>
    </xf>
    <xf numFmtId="17" fontId="3" fillId="0" borderId="0" xfId="1" applyNumberFormat="1" applyFont="1" applyFill="1" applyBorder="1" applyAlignment="1" applyProtection="1">
      <alignment horizontal="left" vertical="top" wrapText="1"/>
      <protection locked="0"/>
    </xf>
    <xf numFmtId="17" fontId="3" fillId="0" borderId="5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center" vertical="top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49" fontId="21" fillId="0" borderId="4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9">
    <cellStyle name="Millares 2" xfId="3" xr:uid="{00000000-0005-0000-0000-000000000000}"/>
    <cellStyle name="Millares 2 10" xfId="17" xr:uid="{00000000-0005-0000-0000-000001000000}"/>
    <cellStyle name="Millares 2 2" xfId="5" xr:uid="{00000000-0005-0000-0000-000002000000}"/>
    <cellStyle name="Millares 2 3" xfId="7" xr:uid="{00000000-0005-0000-0000-000003000000}"/>
    <cellStyle name="Millares 2 4" xfId="2" xr:uid="{00000000-0005-0000-0000-000004000000}"/>
    <cellStyle name="Millares 2 4 2" xfId="4" xr:uid="{00000000-0005-0000-0000-000005000000}"/>
    <cellStyle name="Millares 2 4 3" xfId="6" xr:uid="{00000000-0005-0000-0000-000006000000}"/>
    <cellStyle name="Millares 2 4 4" xfId="8" xr:uid="{00000000-0005-0000-0000-000007000000}"/>
    <cellStyle name="Millares 2 4 5" xfId="11" xr:uid="{00000000-0005-0000-0000-000008000000}"/>
    <cellStyle name="Millares 2 4 6" xfId="14" xr:uid="{00000000-0005-0000-0000-000009000000}"/>
    <cellStyle name="Millares 2 4 7" xfId="16" xr:uid="{00000000-0005-0000-0000-00000A000000}"/>
    <cellStyle name="Millares 2 4 8" xfId="18" xr:uid="{00000000-0005-0000-0000-00000B000000}"/>
    <cellStyle name="Millares 2 5" xfId="9" xr:uid="{00000000-0005-0000-0000-00000C000000}"/>
    <cellStyle name="Millares 2 6" xfId="10" xr:uid="{00000000-0005-0000-0000-00000D000000}"/>
    <cellStyle name="Millares 2 7" xfId="12" xr:uid="{00000000-0005-0000-0000-00000E000000}"/>
    <cellStyle name="Millares 2 8" xfId="13" xr:uid="{00000000-0005-0000-0000-00000F000000}"/>
    <cellStyle name="Millares 2 9" xfId="15" xr:uid="{00000000-0005-0000-0000-000010000000}"/>
    <cellStyle name="Normal" xfId="0" builtinId="0"/>
    <cellStyle name="Normal 2 2" xfId="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1</xdr:col>
      <xdr:colOff>1650108</xdr:colOff>
      <xdr:row>1</xdr:row>
      <xdr:rowOff>1000125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47650"/>
          <a:ext cx="1650108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133350</xdr:rowOff>
    </xdr:from>
    <xdr:to>
      <xdr:col>2</xdr:col>
      <xdr:colOff>1183383</xdr:colOff>
      <xdr:row>1</xdr:row>
      <xdr:rowOff>1028700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76225"/>
          <a:ext cx="1650108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1</xdr:col>
      <xdr:colOff>1650108</xdr:colOff>
      <xdr:row>1</xdr:row>
      <xdr:rowOff>1009650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57175"/>
          <a:ext cx="1650108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1202433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47650"/>
          <a:ext cx="1650108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1192908</xdr:colOff>
      <xdr:row>1</xdr:row>
      <xdr:rowOff>1000125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47650"/>
          <a:ext cx="1650108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1116708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47650"/>
          <a:ext cx="1650108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2</xdr:col>
      <xdr:colOff>1069083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247650"/>
          <a:ext cx="1650108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190500</xdr:rowOff>
    </xdr:from>
    <xdr:to>
      <xdr:col>2</xdr:col>
      <xdr:colOff>602358</xdr:colOff>
      <xdr:row>1</xdr:row>
      <xdr:rowOff>1085850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333375"/>
          <a:ext cx="1650108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1650108</xdr:colOff>
      <xdr:row>0</xdr:row>
      <xdr:rowOff>1009650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1650108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1"/>
  <sheetViews>
    <sheetView topLeftCell="B1" zoomScale="110" zoomScaleNormal="110" workbookViewId="0">
      <selection activeCell="B57" sqref="B57"/>
    </sheetView>
  </sheetViews>
  <sheetFormatPr baseColWidth="10" defaultRowHeight="11.25" x14ac:dyDescent="0.25"/>
  <cols>
    <col min="1" max="1" width="6.7109375" style="1" customWidth="1"/>
    <col min="2" max="2" width="50.7109375" style="35" customWidth="1"/>
    <col min="3" max="3" width="16.140625" style="35" customWidth="1"/>
    <col min="4" max="4" width="16.140625" style="36" customWidth="1"/>
    <col min="5" max="5" width="0.85546875" style="36" customWidth="1"/>
    <col min="6" max="7" width="25.7109375" style="36" customWidth="1"/>
    <col min="8" max="9" width="16.140625" style="36" customWidth="1"/>
    <col min="10" max="16384" width="11.42578125" style="1"/>
  </cols>
  <sheetData>
    <row r="2" spans="1:10" ht="90" customHeight="1" x14ac:dyDescent="0.25">
      <c r="A2" s="124"/>
      <c r="B2" s="312" t="s">
        <v>374</v>
      </c>
      <c r="C2" s="313"/>
      <c r="D2" s="313"/>
      <c r="E2" s="313"/>
      <c r="F2" s="313"/>
      <c r="G2" s="313"/>
      <c r="H2" s="313"/>
      <c r="I2" s="314"/>
    </row>
    <row r="3" spans="1:10" s="2" customFormat="1" x14ac:dyDescent="0.25">
      <c r="A3" s="125"/>
      <c r="B3" s="239" t="s">
        <v>261</v>
      </c>
      <c r="C3" s="240">
        <v>2022</v>
      </c>
      <c r="D3" s="240">
        <v>2021</v>
      </c>
      <c r="E3" s="3"/>
      <c r="F3" s="316" t="s">
        <v>261</v>
      </c>
      <c r="G3" s="316"/>
      <c r="H3" s="240">
        <v>2022</v>
      </c>
      <c r="I3" s="241">
        <v>2021</v>
      </c>
    </row>
    <row r="4" spans="1:10" s="2" customFormat="1" x14ac:dyDescent="0.25">
      <c r="A4" s="125"/>
      <c r="B4" s="243"/>
      <c r="C4" s="5"/>
      <c r="D4" s="5"/>
      <c r="E4" s="6"/>
      <c r="F4" s="244"/>
      <c r="G4" s="7"/>
      <c r="H4" s="5"/>
      <c r="I4" s="8"/>
    </row>
    <row r="5" spans="1:10" s="2" customFormat="1" x14ac:dyDescent="0.25">
      <c r="A5" s="125"/>
      <c r="B5" s="188" t="s">
        <v>0</v>
      </c>
      <c r="C5" s="5"/>
      <c r="D5" s="5"/>
      <c r="E5" s="6"/>
      <c r="F5" s="7" t="s">
        <v>1</v>
      </c>
      <c r="G5" s="7"/>
      <c r="H5" s="5"/>
      <c r="I5" s="8"/>
    </row>
    <row r="6" spans="1:10" x14ac:dyDescent="0.25">
      <c r="A6" s="124"/>
      <c r="B6" s="9" t="s">
        <v>2</v>
      </c>
      <c r="C6" s="10"/>
      <c r="D6" s="10"/>
      <c r="E6" s="11"/>
      <c r="F6" s="7" t="s">
        <v>3</v>
      </c>
      <c r="G6" s="7"/>
      <c r="H6" s="10"/>
      <c r="I6" s="12"/>
    </row>
    <row r="7" spans="1:10" x14ac:dyDescent="0.25">
      <c r="A7" s="126"/>
      <c r="B7" s="14" t="s">
        <v>4</v>
      </c>
      <c r="C7" s="266">
        <v>1437500327.52</v>
      </c>
      <c r="D7" s="266">
        <v>1261136685.5</v>
      </c>
      <c r="E7" s="15"/>
      <c r="F7" s="19" t="s">
        <v>5</v>
      </c>
      <c r="G7" s="16"/>
      <c r="H7" s="266">
        <v>27295844.809999999</v>
      </c>
      <c r="I7" s="273">
        <v>123778703.66</v>
      </c>
      <c r="J7" s="242"/>
    </row>
    <row r="8" spans="1:10" x14ac:dyDescent="0.25">
      <c r="A8" s="126"/>
      <c r="B8" s="14" t="s">
        <v>6</v>
      </c>
      <c r="C8" s="266">
        <v>668143.30000000005</v>
      </c>
      <c r="D8" s="266">
        <v>5103131.17</v>
      </c>
      <c r="E8" s="15"/>
      <c r="F8" s="19" t="s">
        <v>7</v>
      </c>
      <c r="G8" s="16"/>
      <c r="H8" s="266">
        <v>0</v>
      </c>
      <c r="I8" s="273">
        <v>0</v>
      </c>
      <c r="J8" s="242"/>
    </row>
    <row r="9" spans="1:10" x14ac:dyDescent="0.25">
      <c r="A9" s="126"/>
      <c r="B9" s="14" t="s">
        <v>8</v>
      </c>
      <c r="C9" s="266">
        <v>50019956.340000004</v>
      </c>
      <c r="D9" s="266">
        <v>62413743.210000001</v>
      </c>
      <c r="E9" s="15"/>
      <c r="F9" s="19" t="s">
        <v>9</v>
      </c>
      <c r="G9" s="16"/>
      <c r="H9" s="266">
        <v>0</v>
      </c>
      <c r="I9" s="273">
        <v>0</v>
      </c>
      <c r="J9" s="242"/>
    </row>
    <row r="10" spans="1:10" x14ac:dyDescent="0.25">
      <c r="A10" s="126"/>
      <c r="B10" s="14" t="s">
        <v>10</v>
      </c>
      <c r="C10" s="266">
        <v>0</v>
      </c>
      <c r="D10" s="266">
        <v>0</v>
      </c>
      <c r="E10" s="15"/>
      <c r="F10" s="16" t="s">
        <v>11</v>
      </c>
      <c r="G10" s="16"/>
      <c r="H10" s="266">
        <v>0</v>
      </c>
      <c r="I10" s="273">
        <v>0</v>
      </c>
      <c r="J10" s="242"/>
    </row>
    <row r="11" spans="1:10" x14ac:dyDescent="0.25">
      <c r="A11" s="126"/>
      <c r="B11" s="14" t="s">
        <v>12</v>
      </c>
      <c r="C11" s="266">
        <v>18189652.579999998</v>
      </c>
      <c r="D11" s="266">
        <v>23192915.550000001</v>
      </c>
      <c r="E11" s="15"/>
      <c r="F11" s="19" t="s">
        <v>13</v>
      </c>
      <c r="G11" s="16"/>
      <c r="H11" s="266">
        <v>0</v>
      </c>
      <c r="I11" s="273">
        <v>0</v>
      </c>
      <c r="J11" s="242"/>
    </row>
    <row r="12" spans="1:10" ht="11.25" customHeight="1" x14ac:dyDescent="0.25">
      <c r="A12" s="126"/>
      <c r="B12" s="14" t="s">
        <v>14</v>
      </c>
      <c r="C12" s="266">
        <v>0</v>
      </c>
      <c r="D12" s="266">
        <v>0</v>
      </c>
      <c r="E12" s="15"/>
      <c r="F12" s="19" t="s">
        <v>15</v>
      </c>
      <c r="G12" s="16"/>
      <c r="H12" s="266">
        <v>28987.71</v>
      </c>
      <c r="I12" s="273">
        <v>28408.92</v>
      </c>
      <c r="J12" s="242"/>
    </row>
    <row r="13" spans="1:10" x14ac:dyDescent="0.25">
      <c r="A13" s="126"/>
      <c r="B13" s="14" t="s">
        <v>16</v>
      </c>
      <c r="C13" s="266">
        <v>0</v>
      </c>
      <c r="D13" s="266">
        <v>0</v>
      </c>
      <c r="E13" s="15"/>
      <c r="F13" s="16" t="s">
        <v>17</v>
      </c>
      <c r="G13" s="16"/>
      <c r="H13" s="266">
        <v>0</v>
      </c>
      <c r="I13" s="273">
        <v>0</v>
      </c>
      <c r="J13" s="242"/>
    </row>
    <row r="14" spans="1:10" x14ac:dyDescent="0.25">
      <c r="A14" s="124"/>
      <c r="B14" s="14"/>
      <c r="C14" s="266"/>
      <c r="D14" s="266"/>
      <c r="E14" s="15"/>
      <c r="F14" s="19" t="s">
        <v>18</v>
      </c>
      <c r="G14" s="16"/>
      <c r="H14" s="266">
        <v>0</v>
      </c>
      <c r="I14" s="273">
        <v>0</v>
      </c>
      <c r="J14" s="242"/>
    </row>
    <row r="15" spans="1:10" x14ac:dyDescent="0.25">
      <c r="A15" s="124"/>
      <c r="B15" s="188" t="s">
        <v>317</v>
      </c>
      <c r="C15" s="267">
        <v>1506378079.7399998</v>
      </c>
      <c r="D15" s="267">
        <v>1351846475.4300001</v>
      </c>
      <c r="E15" s="15"/>
      <c r="F15" s="16"/>
      <c r="G15" s="16"/>
      <c r="H15" s="266"/>
      <c r="I15" s="273"/>
    </row>
    <row r="16" spans="1:10" x14ac:dyDescent="0.25">
      <c r="A16" s="124"/>
      <c r="B16" s="4"/>
      <c r="C16" s="266"/>
      <c r="D16" s="266"/>
      <c r="E16" s="6"/>
      <c r="F16" s="7" t="s">
        <v>320</v>
      </c>
      <c r="G16" s="18"/>
      <c r="H16" s="267">
        <v>27324832.52</v>
      </c>
      <c r="I16" s="274">
        <v>123807112.58</v>
      </c>
    </row>
    <row r="17" spans="1:10" x14ac:dyDescent="0.25">
      <c r="A17" s="124"/>
      <c r="B17" s="4" t="s">
        <v>19</v>
      </c>
      <c r="C17" s="266"/>
      <c r="D17" s="266"/>
      <c r="E17" s="15"/>
      <c r="F17" s="7"/>
      <c r="G17" s="7"/>
      <c r="H17" s="266"/>
      <c r="I17" s="273"/>
    </row>
    <row r="18" spans="1:10" x14ac:dyDescent="0.25">
      <c r="A18" s="126"/>
      <c r="B18" s="14" t="s">
        <v>20</v>
      </c>
      <c r="C18" s="266">
        <v>0</v>
      </c>
      <c r="D18" s="266">
        <v>0</v>
      </c>
      <c r="E18" s="6"/>
      <c r="F18" s="7" t="s">
        <v>21</v>
      </c>
      <c r="G18" s="7"/>
      <c r="H18" s="266"/>
      <c r="I18" s="273"/>
    </row>
    <row r="19" spans="1:10" x14ac:dyDescent="0.25">
      <c r="A19" s="126"/>
      <c r="B19" s="14" t="s">
        <v>22</v>
      </c>
      <c r="C19" s="266">
        <v>926050.14</v>
      </c>
      <c r="D19" s="266">
        <v>837507.14</v>
      </c>
      <c r="E19" s="15"/>
      <c r="F19" s="19" t="s">
        <v>23</v>
      </c>
      <c r="G19" s="16"/>
      <c r="H19" s="266">
        <v>0</v>
      </c>
      <c r="I19" s="273">
        <v>0</v>
      </c>
      <c r="J19" s="242"/>
    </row>
    <row r="20" spans="1:10" x14ac:dyDescent="0.25">
      <c r="A20" s="126"/>
      <c r="B20" s="146" t="s">
        <v>24</v>
      </c>
      <c r="C20" s="266">
        <v>2272432577.1500001</v>
      </c>
      <c r="D20" s="266">
        <v>2250969003.0100002</v>
      </c>
      <c r="E20" s="15"/>
      <c r="F20" s="19" t="s">
        <v>25</v>
      </c>
      <c r="G20" s="16"/>
      <c r="H20" s="266">
        <v>0</v>
      </c>
      <c r="I20" s="273">
        <v>0</v>
      </c>
      <c r="J20" s="242"/>
    </row>
    <row r="21" spans="1:10" x14ac:dyDescent="0.25">
      <c r="A21" s="126"/>
      <c r="B21" s="14" t="s">
        <v>26</v>
      </c>
      <c r="C21" s="266">
        <v>665302420.88</v>
      </c>
      <c r="D21" s="266">
        <v>652682372.90999997</v>
      </c>
      <c r="E21" s="15"/>
      <c r="F21" s="16" t="s">
        <v>27</v>
      </c>
      <c r="G21" s="16"/>
      <c r="H21" s="266">
        <v>0</v>
      </c>
      <c r="I21" s="273">
        <v>0</v>
      </c>
      <c r="J21" s="242"/>
    </row>
    <row r="22" spans="1:10" x14ac:dyDescent="0.25">
      <c r="A22" s="126"/>
      <c r="B22" s="14" t="s">
        <v>28</v>
      </c>
      <c r="C22" s="266">
        <v>36934061.530000001</v>
      </c>
      <c r="D22" s="266">
        <v>36928964.030000001</v>
      </c>
      <c r="E22" s="15"/>
      <c r="F22" s="19" t="s">
        <v>29</v>
      </c>
      <c r="G22" s="16"/>
      <c r="H22" s="266">
        <v>0</v>
      </c>
      <c r="I22" s="273">
        <v>0</v>
      </c>
      <c r="J22" s="242"/>
    </row>
    <row r="23" spans="1:10" x14ac:dyDescent="0.25">
      <c r="A23" s="126"/>
      <c r="B23" s="14" t="s">
        <v>30</v>
      </c>
      <c r="C23" s="266">
        <v>-1074167194.8699999</v>
      </c>
      <c r="D23" s="266">
        <v>-1043338907.14</v>
      </c>
      <c r="E23" s="15"/>
      <c r="F23" s="19" t="s">
        <v>31</v>
      </c>
      <c r="G23" s="19"/>
      <c r="H23" s="266">
        <v>578173906.25999999</v>
      </c>
      <c r="I23" s="273">
        <v>544005069.78999996</v>
      </c>
      <c r="J23" s="242"/>
    </row>
    <row r="24" spans="1:10" x14ac:dyDescent="0.25">
      <c r="A24" s="126"/>
      <c r="B24" s="14" t="s">
        <v>32</v>
      </c>
      <c r="C24" s="266">
        <v>0</v>
      </c>
      <c r="D24" s="266">
        <v>0</v>
      </c>
      <c r="E24" s="15"/>
      <c r="F24" s="19" t="s">
        <v>33</v>
      </c>
      <c r="G24" s="16"/>
      <c r="H24" s="266">
        <v>955753773.34000003</v>
      </c>
      <c r="I24" s="273">
        <v>965162004.25</v>
      </c>
      <c r="J24" s="242"/>
    </row>
    <row r="25" spans="1:10" x14ac:dyDescent="0.25">
      <c r="A25" s="126"/>
      <c r="B25" s="14" t="s">
        <v>34</v>
      </c>
      <c r="C25" s="266">
        <v>0</v>
      </c>
      <c r="D25" s="266">
        <v>0</v>
      </c>
      <c r="E25" s="6"/>
      <c r="F25" s="16"/>
      <c r="G25" s="16"/>
      <c r="H25" s="266"/>
      <c r="I25" s="273"/>
    </row>
    <row r="26" spans="1:10" x14ac:dyDescent="0.25">
      <c r="A26" s="126"/>
      <c r="B26" s="189" t="s">
        <v>35</v>
      </c>
      <c r="C26" s="269">
        <v>5144260.46</v>
      </c>
      <c r="D26" s="269">
        <v>5144260.46</v>
      </c>
      <c r="E26" s="15"/>
      <c r="F26" s="123" t="s">
        <v>321</v>
      </c>
      <c r="G26" s="18"/>
      <c r="H26" s="267">
        <v>1533927679.5999999</v>
      </c>
      <c r="I26" s="274">
        <v>1509167074.04</v>
      </c>
    </row>
    <row r="27" spans="1:10" s="2" customFormat="1" x14ac:dyDescent="0.25">
      <c r="A27" s="126"/>
      <c r="B27" s="14"/>
      <c r="C27" s="268"/>
      <c r="D27" s="268"/>
      <c r="E27" s="6"/>
      <c r="F27" s="16"/>
      <c r="G27" s="16"/>
      <c r="H27" s="266"/>
      <c r="I27" s="273"/>
    </row>
    <row r="28" spans="1:10" x14ac:dyDescent="0.25">
      <c r="A28" s="124"/>
      <c r="B28" s="188" t="s">
        <v>318</v>
      </c>
      <c r="C28" s="270">
        <f>SUM(C18:C27)</f>
        <v>1906572175.2900004</v>
      </c>
      <c r="D28" s="270">
        <f>SUM(D18:D27)</f>
        <v>1903223200.4100003</v>
      </c>
      <c r="E28" s="15"/>
      <c r="F28" s="7" t="s">
        <v>36</v>
      </c>
      <c r="G28" s="21"/>
      <c r="H28" s="267">
        <v>1561252512.1199999</v>
      </c>
      <c r="I28" s="274">
        <v>1632974186.6199999</v>
      </c>
    </row>
    <row r="29" spans="1:10" x14ac:dyDescent="0.25">
      <c r="A29" s="124"/>
      <c r="B29" s="17"/>
      <c r="C29" s="271"/>
      <c r="D29" s="271"/>
      <c r="E29" s="11"/>
      <c r="F29" s="7"/>
      <c r="G29" s="7"/>
      <c r="H29" s="266"/>
      <c r="I29" s="273"/>
    </row>
    <row r="30" spans="1:10" x14ac:dyDescent="0.25">
      <c r="A30" s="124"/>
      <c r="B30" s="188" t="s">
        <v>319</v>
      </c>
      <c r="C30" s="270">
        <f>C15+C28</f>
        <v>3412950255.0300002</v>
      </c>
      <c r="D30" s="270">
        <f>D15+D28</f>
        <v>3255069675.8400002</v>
      </c>
      <c r="E30" s="11"/>
      <c r="F30" s="123" t="s">
        <v>37</v>
      </c>
      <c r="G30" s="7"/>
      <c r="H30" s="266"/>
      <c r="I30" s="273"/>
    </row>
    <row r="31" spans="1:10" x14ac:dyDescent="0.25">
      <c r="A31" s="124"/>
      <c r="B31" s="4"/>
      <c r="C31" s="272"/>
      <c r="D31" s="272"/>
      <c r="E31" s="6"/>
      <c r="F31" s="7"/>
      <c r="G31" s="7"/>
      <c r="H31" s="266"/>
      <c r="I31" s="273"/>
    </row>
    <row r="32" spans="1:10" x14ac:dyDescent="0.25">
      <c r="A32" s="124"/>
      <c r="B32" s="22"/>
      <c r="C32" s="271"/>
      <c r="D32" s="271"/>
      <c r="E32" s="15"/>
      <c r="F32" s="123" t="s">
        <v>38</v>
      </c>
      <c r="G32" s="21"/>
      <c r="H32" s="266"/>
      <c r="I32" s="273"/>
    </row>
    <row r="33" spans="1:9" x14ac:dyDescent="0.25">
      <c r="A33" s="124"/>
      <c r="B33" s="22"/>
      <c r="C33" s="271"/>
      <c r="D33" s="271"/>
      <c r="E33" s="15"/>
      <c r="F33" s="16" t="s">
        <v>39</v>
      </c>
      <c r="G33" s="16"/>
      <c r="H33" s="266">
        <v>1167325163.78</v>
      </c>
      <c r="I33" s="273">
        <v>1167325163.78</v>
      </c>
    </row>
    <row r="34" spans="1:9" x14ac:dyDescent="0.25">
      <c r="A34" s="124"/>
      <c r="B34" s="22"/>
      <c r="C34" s="10"/>
      <c r="D34" s="10"/>
      <c r="E34" s="15"/>
      <c r="F34" s="16" t="s">
        <v>40</v>
      </c>
      <c r="G34" s="16"/>
      <c r="H34" s="266">
        <v>46055738.689999998</v>
      </c>
      <c r="I34" s="273">
        <v>46055738.689999998</v>
      </c>
    </row>
    <row r="35" spans="1:9" x14ac:dyDescent="0.25">
      <c r="A35" s="124"/>
      <c r="B35" s="22"/>
      <c r="C35" s="10"/>
      <c r="D35" s="10"/>
      <c r="E35" s="15"/>
      <c r="F35" s="19" t="s">
        <v>41</v>
      </c>
      <c r="G35" s="16"/>
      <c r="H35" s="266">
        <v>0</v>
      </c>
      <c r="I35" s="273">
        <v>0</v>
      </c>
    </row>
    <row r="36" spans="1:9" x14ac:dyDescent="0.25">
      <c r="A36" s="124"/>
      <c r="B36" s="22"/>
      <c r="C36" s="10"/>
      <c r="D36" s="10"/>
      <c r="E36" s="6"/>
      <c r="F36" s="16"/>
      <c r="G36" s="16"/>
      <c r="H36" s="266"/>
      <c r="I36" s="273"/>
    </row>
    <row r="37" spans="1:9" x14ac:dyDescent="0.25">
      <c r="A37" s="124"/>
      <c r="B37" s="22"/>
      <c r="C37" s="10"/>
      <c r="D37" s="10"/>
      <c r="E37" s="15"/>
      <c r="F37" s="123" t="s">
        <v>42</v>
      </c>
      <c r="G37" s="21"/>
      <c r="H37" s="266"/>
      <c r="I37" s="273"/>
    </row>
    <row r="38" spans="1:9" x14ac:dyDescent="0.25">
      <c r="A38" s="124"/>
      <c r="B38" s="22"/>
      <c r="C38" s="23"/>
      <c r="D38" s="23"/>
      <c r="E38" s="15"/>
      <c r="F38" s="19" t="s">
        <v>43</v>
      </c>
      <c r="G38" s="16"/>
      <c r="H38" s="266">
        <v>230271289.41999999</v>
      </c>
      <c r="I38" s="273">
        <v>107076459.95</v>
      </c>
    </row>
    <row r="39" spans="1:9" x14ac:dyDescent="0.25">
      <c r="A39" s="124"/>
      <c r="B39" s="22"/>
      <c r="C39" s="23"/>
      <c r="D39" s="23"/>
      <c r="E39" s="15"/>
      <c r="F39" s="19" t="s">
        <v>44</v>
      </c>
      <c r="G39" s="16"/>
      <c r="H39" s="266">
        <v>819395252.25999999</v>
      </c>
      <c r="I39" s="273">
        <v>712987828.03999996</v>
      </c>
    </row>
    <row r="40" spans="1:9" x14ac:dyDescent="0.25">
      <c r="A40" s="124"/>
      <c r="B40" s="22"/>
      <c r="C40" s="24"/>
      <c r="D40" s="24"/>
      <c r="E40" s="15"/>
      <c r="F40" s="16" t="s">
        <v>45</v>
      </c>
      <c r="G40" s="16"/>
      <c r="H40" s="266">
        <v>-863862.68</v>
      </c>
      <c r="I40" s="273">
        <v>-863862.68</v>
      </c>
    </row>
    <row r="41" spans="1:9" x14ac:dyDescent="0.25">
      <c r="A41" s="124"/>
      <c r="B41" s="22"/>
      <c r="C41" s="23"/>
      <c r="D41" s="23"/>
      <c r="E41" s="25"/>
      <c r="F41" s="16" t="s">
        <v>46</v>
      </c>
      <c r="G41" s="16"/>
      <c r="H41" s="266">
        <v>0</v>
      </c>
      <c r="I41" s="273">
        <v>0</v>
      </c>
    </row>
    <row r="42" spans="1:9" x14ac:dyDescent="0.25">
      <c r="A42" s="124"/>
      <c r="B42" s="22"/>
      <c r="C42" s="23"/>
      <c r="D42" s="23"/>
      <c r="E42" s="26"/>
      <c r="F42" s="19" t="s">
        <v>47</v>
      </c>
      <c r="G42" s="16"/>
      <c r="H42" s="266">
        <v>-410485838.56</v>
      </c>
      <c r="I42" s="273">
        <v>-410485838.56</v>
      </c>
    </row>
    <row r="43" spans="1:9" x14ac:dyDescent="0.25">
      <c r="A43" s="124"/>
      <c r="B43" s="22"/>
      <c r="C43" s="23"/>
      <c r="D43" s="23"/>
      <c r="E43" s="26"/>
      <c r="F43" s="16"/>
      <c r="G43" s="16"/>
      <c r="H43" s="266"/>
      <c r="I43" s="273"/>
    </row>
    <row r="44" spans="1:9" x14ac:dyDescent="0.25">
      <c r="A44" s="124"/>
      <c r="B44" s="22"/>
      <c r="C44" s="27"/>
      <c r="D44" s="28"/>
      <c r="E44" s="26"/>
      <c r="F44" s="123" t="s">
        <v>48</v>
      </c>
      <c r="G44" s="21"/>
      <c r="H44" s="266"/>
      <c r="I44" s="273"/>
    </row>
    <row r="45" spans="1:9" x14ac:dyDescent="0.25">
      <c r="A45" s="124"/>
      <c r="B45" s="20"/>
      <c r="C45" s="29"/>
      <c r="D45" s="26"/>
      <c r="E45" s="26"/>
      <c r="F45" s="16" t="s">
        <v>49</v>
      </c>
      <c r="G45" s="16"/>
      <c r="H45" s="266">
        <v>0</v>
      </c>
      <c r="I45" s="273">
        <v>0</v>
      </c>
    </row>
    <row r="46" spans="1:9" x14ac:dyDescent="0.25">
      <c r="A46" s="124"/>
      <c r="B46" s="20"/>
      <c r="C46" s="29"/>
      <c r="D46" s="26"/>
      <c r="E46" s="26"/>
      <c r="F46" s="19" t="s">
        <v>50</v>
      </c>
      <c r="G46" s="16"/>
      <c r="H46" s="266">
        <v>0</v>
      </c>
      <c r="I46" s="273">
        <v>0</v>
      </c>
    </row>
    <row r="47" spans="1:9" x14ac:dyDescent="0.25">
      <c r="A47" s="124"/>
      <c r="B47" s="20"/>
      <c r="C47" s="29"/>
      <c r="D47" s="26"/>
      <c r="E47" s="26"/>
      <c r="F47" s="16"/>
      <c r="G47" s="16"/>
      <c r="H47" s="266"/>
      <c r="I47" s="273"/>
    </row>
    <row r="48" spans="1:9" x14ac:dyDescent="0.25">
      <c r="A48" s="124"/>
      <c r="B48" s="20"/>
      <c r="C48" s="29"/>
      <c r="D48" s="26"/>
      <c r="E48" s="26"/>
      <c r="F48" s="123" t="s">
        <v>51</v>
      </c>
      <c r="G48" s="21"/>
      <c r="H48" s="267">
        <v>1851697742.9100001</v>
      </c>
      <c r="I48" s="274">
        <v>1622095489.22</v>
      </c>
    </row>
    <row r="49" spans="1:11" x14ac:dyDescent="0.25">
      <c r="A49" s="124"/>
      <c r="B49" s="20"/>
      <c r="C49" s="29"/>
      <c r="D49" s="26"/>
      <c r="E49" s="26"/>
      <c r="F49" s="7"/>
      <c r="G49" s="7"/>
      <c r="H49" s="275"/>
      <c r="I49" s="276"/>
    </row>
    <row r="50" spans="1:11" x14ac:dyDescent="0.25">
      <c r="A50" s="124"/>
      <c r="B50" s="20"/>
      <c r="C50" s="29"/>
      <c r="D50" s="26"/>
      <c r="E50" s="26"/>
      <c r="F50" s="123" t="s">
        <v>52</v>
      </c>
      <c r="G50" s="21"/>
      <c r="H50" s="277">
        <f>+H28+H48</f>
        <v>3412950255.0299997</v>
      </c>
      <c r="I50" s="278">
        <f>+I28+I48</f>
        <v>3255069675.8400002</v>
      </c>
    </row>
    <row r="51" spans="1:11" x14ac:dyDescent="0.25">
      <c r="A51" s="124"/>
      <c r="B51" s="30"/>
      <c r="C51" s="31"/>
      <c r="D51" s="32"/>
      <c r="E51" s="32"/>
      <c r="F51" s="32"/>
      <c r="G51" s="32"/>
      <c r="H51" s="33"/>
      <c r="I51" s="34"/>
    </row>
    <row r="52" spans="1:11" x14ac:dyDescent="0.25">
      <c r="B52" s="56"/>
    </row>
    <row r="53" spans="1:11" x14ac:dyDescent="0.25">
      <c r="B53" s="315" t="s">
        <v>112</v>
      </c>
      <c r="C53" s="315"/>
      <c r="D53" s="315"/>
      <c r="E53" s="315"/>
      <c r="F53" s="315"/>
      <c r="G53" s="315"/>
      <c r="H53" s="315"/>
      <c r="I53" s="315"/>
    </row>
    <row r="60" spans="1:11" ht="11.25" customHeight="1" x14ac:dyDescent="0.15">
      <c r="B60" s="305" t="s">
        <v>402</v>
      </c>
      <c r="C60" s="308" t="s">
        <v>129</v>
      </c>
      <c r="D60" s="308"/>
      <c r="E60" s="117"/>
      <c r="F60" s="71" t="s">
        <v>130</v>
      </c>
      <c r="G60" s="71" t="s">
        <v>309</v>
      </c>
      <c r="H60" s="311" t="s">
        <v>311</v>
      </c>
      <c r="I60" s="311"/>
      <c r="J60" s="62"/>
      <c r="K60" s="64"/>
    </row>
    <row r="61" spans="1:11" ht="18" x14ac:dyDescent="0.25">
      <c r="B61" s="306" t="s">
        <v>403</v>
      </c>
      <c r="C61" s="309" t="s">
        <v>131</v>
      </c>
      <c r="D61" s="309"/>
      <c r="E61" s="70"/>
      <c r="F61" s="69" t="s">
        <v>277</v>
      </c>
      <c r="G61" s="69" t="s">
        <v>147</v>
      </c>
      <c r="H61" s="310" t="s">
        <v>312</v>
      </c>
      <c r="I61" s="310"/>
      <c r="J61" s="70"/>
      <c r="K61" s="70"/>
    </row>
  </sheetData>
  <mergeCells count="7">
    <mergeCell ref="C60:D60"/>
    <mergeCell ref="C61:D61"/>
    <mergeCell ref="H61:I61"/>
    <mergeCell ref="H60:I60"/>
    <mergeCell ref="B2:I2"/>
    <mergeCell ref="B53:I5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ignoredErrors>
    <ignoredError sqref="H49 H50:I50 D29:D30 C29:C30 C28:D2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F117"/>
  <sheetViews>
    <sheetView topLeftCell="A28" workbookViewId="0">
      <selection activeCell="C124" sqref="C124"/>
    </sheetView>
  </sheetViews>
  <sheetFormatPr baseColWidth="10" defaultRowHeight="15" x14ac:dyDescent="0.25"/>
  <cols>
    <col min="2" max="2" width="46.28515625" bestFit="1" customWidth="1"/>
    <col min="3" max="3" width="13.5703125" customWidth="1"/>
    <col min="4" max="5" width="17.140625" bestFit="1" customWidth="1"/>
    <col min="6" max="6" width="14.85546875" bestFit="1" customWidth="1"/>
  </cols>
  <sheetData>
    <row r="4" spans="2:6" ht="32.25" customHeight="1" x14ac:dyDescent="0.25">
      <c r="B4" s="142" t="s">
        <v>148</v>
      </c>
      <c r="C4" s="142" t="s">
        <v>160</v>
      </c>
      <c r="D4" s="142" t="s">
        <v>161</v>
      </c>
      <c r="E4" s="142" t="s">
        <v>162</v>
      </c>
      <c r="F4" s="142" t="s">
        <v>163</v>
      </c>
    </row>
    <row r="5" spans="2:6" x14ac:dyDescent="0.25">
      <c r="B5" s="141" t="s">
        <v>164</v>
      </c>
      <c r="C5" s="44">
        <v>0</v>
      </c>
      <c r="D5" s="44">
        <v>882046921.00999999</v>
      </c>
      <c r="E5" s="46">
        <v>-882046921.00999999</v>
      </c>
      <c r="F5" s="44">
        <v>0</v>
      </c>
    </row>
    <row r="6" spans="2:6" x14ac:dyDescent="0.25">
      <c r="B6" s="141" t="s">
        <v>293</v>
      </c>
      <c r="C6" s="44">
        <v>0</v>
      </c>
      <c r="D6" s="44">
        <v>5308968.2300000004</v>
      </c>
      <c r="E6" s="46">
        <v>-5308968.2300000004</v>
      </c>
      <c r="F6" s="44">
        <v>0</v>
      </c>
    </row>
    <row r="7" spans="2:6" x14ac:dyDescent="0.25">
      <c r="B7" s="141" t="s">
        <v>165</v>
      </c>
      <c r="C7" s="44">
        <v>0</v>
      </c>
      <c r="D7" s="44">
        <v>32078.77</v>
      </c>
      <c r="E7" s="46">
        <v>-34337.410000000003</v>
      </c>
      <c r="F7" s="44">
        <v>-2258.64</v>
      </c>
    </row>
    <row r="8" spans="2:6" x14ac:dyDescent="0.25">
      <c r="B8" s="141" t="s">
        <v>166</v>
      </c>
      <c r="C8" s="44">
        <v>0</v>
      </c>
      <c r="D8" s="44">
        <v>2743761.03</v>
      </c>
      <c r="E8" s="46">
        <v>-2737009.85</v>
      </c>
      <c r="F8" s="44">
        <v>6751.18</v>
      </c>
    </row>
    <row r="9" spans="2:6" x14ac:dyDescent="0.25">
      <c r="B9" s="141" t="s">
        <v>167</v>
      </c>
      <c r="C9" s="44">
        <v>0</v>
      </c>
      <c r="D9" s="44">
        <v>12201009.890000001</v>
      </c>
      <c r="E9" s="46">
        <v>-14524037.220000001</v>
      </c>
      <c r="F9" s="44">
        <v>-2323027.33</v>
      </c>
    </row>
    <row r="10" spans="2:6" x14ac:dyDescent="0.25">
      <c r="B10" s="141" t="s">
        <v>168</v>
      </c>
      <c r="C10" s="44">
        <v>0</v>
      </c>
      <c r="D10" s="44">
        <v>20707918.59</v>
      </c>
      <c r="E10" s="46">
        <v>-21692718.300000001</v>
      </c>
      <c r="F10" s="44">
        <v>-984799.71</v>
      </c>
    </row>
    <row r="11" spans="2:6" x14ac:dyDescent="0.25">
      <c r="B11" s="141" t="s">
        <v>169</v>
      </c>
      <c r="C11" s="44">
        <v>0</v>
      </c>
      <c r="D11" s="44">
        <v>17712762.18</v>
      </c>
      <c r="E11" s="46">
        <v>-17864966.98</v>
      </c>
      <c r="F11" s="44">
        <v>-152204.79999999999</v>
      </c>
    </row>
    <row r="12" spans="2:6" x14ac:dyDescent="0.25">
      <c r="B12" s="141" t="s">
        <v>170</v>
      </c>
      <c r="C12" s="44">
        <v>0</v>
      </c>
      <c r="D12" s="44">
        <v>2321149.7000000002</v>
      </c>
      <c r="E12" s="46">
        <v>-2048210.49</v>
      </c>
      <c r="F12" s="44">
        <v>272939.21000000002</v>
      </c>
    </row>
    <row r="13" spans="2:6" x14ac:dyDescent="0.25">
      <c r="B13" s="141" t="s">
        <v>294</v>
      </c>
      <c r="C13" s="44">
        <v>0</v>
      </c>
      <c r="D13" s="44">
        <v>5824</v>
      </c>
      <c r="E13" s="46">
        <v>-5824</v>
      </c>
      <c r="F13" s="44">
        <v>0</v>
      </c>
    </row>
    <row r="14" spans="2:6" x14ac:dyDescent="0.25">
      <c r="B14" s="141" t="s">
        <v>171</v>
      </c>
      <c r="C14" s="44">
        <v>0</v>
      </c>
      <c r="D14" s="44">
        <v>191767.36</v>
      </c>
      <c r="E14" s="46">
        <v>-169402.45</v>
      </c>
      <c r="F14" s="44">
        <v>22364.91</v>
      </c>
    </row>
    <row r="15" spans="2:6" x14ac:dyDescent="0.25">
      <c r="B15" s="141" t="s">
        <v>172</v>
      </c>
      <c r="C15" s="44">
        <v>0</v>
      </c>
      <c r="D15" s="44">
        <v>196175.44</v>
      </c>
      <c r="E15" s="46">
        <v>-182385.15</v>
      </c>
      <c r="F15" s="44">
        <v>13790.29</v>
      </c>
    </row>
    <row r="16" spans="2:6" x14ac:dyDescent="0.25">
      <c r="B16" s="141" t="s">
        <v>173</v>
      </c>
      <c r="C16" s="44">
        <v>0</v>
      </c>
      <c r="D16" s="44">
        <v>249878.45</v>
      </c>
      <c r="E16" s="46">
        <v>-224878.45</v>
      </c>
      <c r="F16" s="44">
        <v>25000</v>
      </c>
    </row>
    <row r="17" spans="2:6" x14ac:dyDescent="0.25">
      <c r="B17" s="141" t="s">
        <v>174</v>
      </c>
      <c r="C17" s="44">
        <v>0</v>
      </c>
      <c r="D17" s="44">
        <v>208075.62</v>
      </c>
      <c r="E17" s="46">
        <v>-183075.62</v>
      </c>
      <c r="F17" s="44">
        <v>25000</v>
      </c>
    </row>
    <row r="18" spans="2:6" x14ac:dyDescent="0.25">
      <c r="B18" s="141" t="s">
        <v>175</v>
      </c>
      <c r="C18" s="44">
        <v>0</v>
      </c>
      <c r="D18" s="44">
        <v>35838.47</v>
      </c>
      <c r="E18" s="46">
        <v>-20838.47</v>
      </c>
      <c r="F18" s="44">
        <v>15000</v>
      </c>
    </row>
    <row r="19" spans="2:6" x14ac:dyDescent="0.25">
      <c r="B19" s="141" t="s">
        <v>176</v>
      </c>
      <c r="C19" s="44">
        <v>0</v>
      </c>
      <c r="D19" s="44">
        <v>19721.59</v>
      </c>
      <c r="E19" s="46">
        <v>-9721.59</v>
      </c>
      <c r="F19" s="44">
        <v>10000</v>
      </c>
    </row>
    <row r="20" spans="2:6" x14ac:dyDescent="0.25">
      <c r="B20" s="141" t="s">
        <v>177</v>
      </c>
      <c r="C20" s="44">
        <v>0</v>
      </c>
      <c r="D20" s="44">
        <v>39284.71</v>
      </c>
      <c r="E20" s="46">
        <v>-19284.71</v>
      </c>
      <c r="F20" s="44">
        <v>20000</v>
      </c>
    </row>
    <row r="21" spans="2:6" x14ac:dyDescent="0.25">
      <c r="B21" s="141" t="s">
        <v>178</v>
      </c>
      <c r="C21" s="44">
        <v>0</v>
      </c>
      <c r="D21" s="44">
        <v>184168.18</v>
      </c>
      <c r="E21" s="46">
        <v>-164168.18</v>
      </c>
      <c r="F21" s="44">
        <v>20000</v>
      </c>
    </row>
    <row r="22" spans="2:6" x14ac:dyDescent="0.25">
      <c r="B22" s="141" t="s">
        <v>179</v>
      </c>
      <c r="C22" s="44">
        <v>0</v>
      </c>
      <c r="D22" s="44">
        <v>129654.73</v>
      </c>
      <c r="E22" s="46">
        <v>-104654.73</v>
      </c>
      <c r="F22" s="44">
        <v>25000</v>
      </c>
    </row>
    <row r="23" spans="2:6" x14ac:dyDescent="0.25">
      <c r="B23" s="141" t="s">
        <v>180</v>
      </c>
      <c r="C23" s="44">
        <v>0</v>
      </c>
      <c r="D23" s="44">
        <v>44091.85</v>
      </c>
      <c r="E23" s="46">
        <v>-34091.85</v>
      </c>
      <c r="F23" s="44">
        <v>10000</v>
      </c>
    </row>
    <row r="24" spans="2:6" x14ac:dyDescent="0.25">
      <c r="B24" s="141" t="s">
        <v>181</v>
      </c>
      <c r="C24" s="44">
        <v>0</v>
      </c>
      <c r="D24" s="44">
        <v>166422.12</v>
      </c>
      <c r="E24" s="46">
        <v>-141422.12</v>
      </c>
      <c r="F24" s="44">
        <v>25000</v>
      </c>
    </row>
    <row r="25" spans="2:6" x14ac:dyDescent="0.25">
      <c r="B25" s="141" t="s">
        <v>182</v>
      </c>
      <c r="C25" s="44">
        <v>0</v>
      </c>
      <c r="D25" s="44">
        <v>5154.7</v>
      </c>
      <c r="E25" s="46">
        <v>-7932.74</v>
      </c>
      <c r="F25" s="44">
        <v>-2778.04</v>
      </c>
    </row>
    <row r="26" spans="2:6" x14ac:dyDescent="0.25">
      <c r="B26" s="141" t="s">
        <v>183</v>
      </c>
      <c r="C26" s="44">
        <v>0</v>
      </c>
      <c r="D26" s="44">
        <v>1193642.77</v>
      </c>
      <c r="E26" s="46">
        <v>-1159531.1100000001</v>
      </c>
      <c r="F26" s="44">
        <v>34111.660000000003</v>
      </c>
    </row>
    <row r="27" spans="2:6" x14ac:dyDescent="0.25">
      <c r="B27" s="141" t="s">
        <v>184</v>
      </c>
      <c r="C27" s="44">
        <v>0</v>
      </c>
      <c r="D27" s="44">
        <v>10190704.48</v>
      </c>
      <c r="E27" s="46">
        <v>-2280177.91</v>
      </c>
      <c r="F27" s="44">
        <v>7910526.5700000003</v>
      </c>
    </row>
    <row r="28" spans="2:6" x14ac:dyDescent="0.25">
      <c r="B28" s="141" t="s">
        <v>185</v>
      </c>
      <c r="C28" s="44">
        <v>0</v>
      </c>
      <c r="D28" s="44">
        <v>46510669.600000001</v>
      </c>
      <c r="E28" s="46">
        <v>-11660028.07</v>
      </c>
      <c r="F28" s="44">
        <v>34850641.530000001</v>
      </c>
    </row>
    <row r="29" spans="2:6" x14ac:dyDescent="0.25">
      <c r="B29" s="141" t="s">
        <v>186</v>
      </c>
      <c r="C29" s="44">
        <v>0</v>
      </c>
      <c r="D29" s="44">
        <v>9579342.6899999995</v>
      </c>
      <c r="E29" s="46">
        <v>-9689471.9000000004</v>
      </c>
      <c r="F29" s="44">
        <v>-110129.21</v>
      </c>
    </row>
    <row r="30" spans="2:6" x14ac:dyDescent="0.25">
      <c r="B30" s="141" t="s">
        <v>187</v>
      </c>
      <c r="C30" s="44">
        <v>0</v>
      </c>
      <c r="D30" s="44">
        <v>115736.22</v>
      </c>
      <c r="E30" s="46">
        <v>-158664.85</v>
      </c>
      <c r="F30" s="44">
        <v>-42928.63</v>
      </c>
    </row>
    <row r="31" spans="2:6" x14ac:dyDescent="0.25">
      <c r="B31" s="141" t="s">
        <v>188</v>
      </c>
      <c r="C31" s="44">
        <v>0</v>
      </c>
      <c r="D31" s="44">
        <v>0</v>
      </c>
      <c r="E31" s="46">
        <v>-15750</v>
      </c>
      <c r="F31" s="44">
        <v>-15750</v>
      </c>
    </row>
    <row r="32" spans="2:6" x14ac:dyDescent="0.25">
      <c r="B32" s="141" t="s">
        <v>189</v>
      </c>
      <c r="C32" s="44">
        <v>0</v>
      </c>
      <c r="D32" s="44">
        <v>1113515.56</v>
      </c>
      <c r="E32" s="46">
        <v>-1113515.56</v>
      </c>
      <c r="F32" s="44">
        <v>0</v>
      </c>
    </row>
    <row r="33" spans="2:6" x14ac:dyDescent="0.25">
      <c r="B33" s="141" t="s">
        <v>190</v>
      </c>
      <c r="C33" s="44">
        <v>0</v>
      </c>
      <c r="D33" s="44">
        <v>0</v>
      </c>
      <c r="E33" s="46">
        <v>-10027.59</v>
      </c>
      <c r="F33" s="44">
        <v>-10027.59</v>
      </c>
    </row>
    <row r="34" spans="2:6" x14ac:dyDescent="0.25">
      <c r="B34" s="141" t="s">
        <v>191</v>
      </c>
      <c r="C34" s="44">
        <v>0</v>
      </c>
      <c r="D34" s="44">
        <v>0</v>
      </c>
      <c r="E34" s="143">
        <v>0</v>
      </c>
      <c r="F34" s="44">
        <v>0</v>
      </c>
    </row>
    <row r="35" spans="2:6" x14ac:dyDescent="0.25">
      <c r="B35" s="141" t="s">
        <v>192</v>
      </c>
      <c r="C35" s="44">
        <v>0</v>
      </c>
      <c r="D35" s="143">
        <v>0</v>
      </c>
      <c r="E35" s="46">
        <v>-32445971.969999999</v>
      </c>
      <c r="F35" s="44">
        <v>-32445971.969999999</v>
      </c>
    </row>
    <row r="36" spans="2:6" x14ac:dyDescent="0.25">
      <c r="B36" s="141" t="s">
        <v>193</v>
      </c>
      <c r="C36" s="44">
        <v>0</v>
      </c>
      <c r="D36" s="44">
        <v>172.82</v>
      </c>
      <c r="E36" s="46">
        <v>-5508716.8700000001</v>
      </c>
      <c r="F36" s="44">
        <v>-5508544.0499999998</v>
      </c>
    </row>
    <row r="37" spans="2:6" x14ac:dyDescent="0.25">
      <c r="B37" s="141" t="s">
        <v>194</v>
      </c>
      <c r="C37" s="44">
        <v>0</v>
      </c>
      <c r="D37" s="44">
        <v>284828.18</v>
      </c>
      <c r="E37" s="46">
        <v>-7970056.7300000004</v>
      </c>
      <c r="F37" s="44">
        <v>-7685228.5499999998</v>
      </c>
    </row>
    <row r="38" spans="2:6" x14ac:dyDescent="0.25">
      <c r="B38" s="141" t="s">
        <v>195</v>
      </c>
      <c r="C38" s="44">
        <v>0</v>
      </c>
      <c r="D38" s="44">
        <v>7543.5</v>
      </c>
      <c r="E38" s="46">
        <v>-5733585.0599999996</v>
      </c>
      <c r="F38" s="44">
        <v>-5726041.5599999996</v>
      </c>
    </row>
    <row r="39" spans="2:6" x14ac:dyDescent="0.25">
      <c r="B39" s="141" t="s">
        <v>196</v>
      </c>
      <c r="C39" s="44">
        <v>0</v>
      </c>
      <c r="D39" s="143">
        <v>0</v>
      </c>
      <c r="E39" s="46">
        <v>-1499.5</v>
      </c>
      <c r="F39" s="44">
        <v>-1499.5</v>
      </c>
    </row>
    <row r="40" spans="2:6" x14ac:dyDescent="0.25">
      <c r="B40" s="141" t="s">
        <v>295</v>
      </c>
      <c r="C40" s="44">
        <v>0</v>
      </c>
      <c r="D40" s="143">
        <v>0</v>
      </c>
      <c r="E40" s="46">
        <v>-14223.3</v>
      </c>
      <c r="F40" s="44">
        <v>-14223.3</v>
      </c>
    </row>
    <row r="41" spans="2:6" x14ac:dyDescent="0.25">
      <c r="B41" s="141" t="s">
        <v>197</v>
      </c>
      <c r="C41" s="44">
        <v>0</v>
      </c>
      <c r="D41" s="143">
        <v>0</v>
      </c>
      <c r="E41" s="46">
        <v>-19386</v>
      </c>
      <c r="F41" s="44">
        <v>-19386</v>
      </c>
    </row>
    <row r="42" spans="2:6" x14ac:dyDescent="0.25">
      <c r="B42" s="141" t="s">
        <v>198</v>
      </c>
      <c r="C42" s="44">
        <v>0</v>
      </c>
      <c r="D42" s="44">
        <v>386796.77</v>
      </c>
      <c r="E42" s="46">
        <v>-7324204.8700000001</v>
      </c>
      <c r="F42" s="44">
        <v>-6937408.0999999996</v>
      </c>
    </row>
    <row r="43" spans="2:6" x14ac:dyDescent="0.25">
      <c r="B43" s="141" t="s">
        <v>199</v>
      </c>
      <c r="C43" s="44">
        <v>0</v>
      </c>
      <c r="D43" s="143">
        <v>0</v>
      </c>
      <c r="E43" s="46">
        <v>-38123.760000000002</v>
      </c>
      <c r="F43" s="44">
        <v>-38123.760000000002</v>
      </c>
    </row>
    <row r="44" spans="2:6" x14ac:dyDescent="0.25">
      <c r="B44" s="141" t="s">
        <v>200</v>
      </c>
      <c r="C44" s="44">
        <v>0</v>
      </c>
      <c r="D44" s="143">
        <v>0</v>
      </c>
      <c r="E44" s="46">
        <v>-231253.75</v>
      </c>
      <c r="F44" s="44">
        <v>-231253.75</v>
      </c>
    </row>
    <row r="45" spans="2:6" x14ac:dyDescent="0.25">
      <c r="B45" s="141" t="s">
        <v>201</v>
      </c>
      <c r="C45" s="44">
        <v>0</v>
      </c>
      <c r="D45" s="143">
        <v>0</v>
      </c>
      <c r="E45" s="46">
        <v>-223502.79</v>
      </c>
      <c r="F45" s="44">
        <v>-223502.79</v>
      </c>
    </row>
    <row r="46" spans="2:6" x14ac:dyDescent="0.25">
      <c r="B46" s="141" t="s">
        <v>202</v>
      </c>
      <c r="C46" s="44">
        <v>0</v>
      </c>
      <c r="D46" s="143">
        <v>0</v>
      </c>
      <c r="E46" s="46">
        <v>-263257.43</v>
      </c>
      <c r="F46" s="44">
        <v>-263257.43</v>
      </c>
    </row>
    <row r="47" spans="2:6" x14ac:dyDescent="0.25">
      <c r="B47" s="141" t="s">
        <v>203</v>
      </c>
      <c r="C47" s="44">
        <v>0</v>
      </c>
      <c r="D47" s="143">
        <v>0</v>
      </c>
      <c r="E47" s="46">
        <v>-53785.9</v>
      </c>
      <c r="F47" s="44">
        <v>-53785.9</v>
      </c>
    </row>
    <row r="48" spans="2:6" x14ac:dyDescent="0.25">
      <c r="B48" s="141" t="s">
        <v>204</v>
      </c>
      <c r="C48" s="44">
        <v>0</v>
      </c>
      <c r="D48" s="44">
        <v>76664.240000000005</v>
      </c>
      <c r="E48" s="46">
        <v>-219929.9</v>
      </c>
      <c r="F48" s="44">
        <v>-143265.66</v>
      </c>
    </row>
    <row r="49" spans="2:6" x14ac:dyDescent="0.25">
      <c r="B49" s="141" t="s">
        <v>205</v>
      </c>
      <c r="C49" s="44">
        <v>0</v>
      </c>
      <c r="D49" s="44">
        <v>8165.79</v>
      </c>
      <c r="E49" s="46">
        <v>-412854.6</v>
      </c>
      <c r="F49" s="44">
        <v>-404688.81</v>
      </c>
    </row>
    <row r="50" spans="2:6" x14ac:dyDescent="0.25">
      <c r="B50" s="141" t="s">
        <v>206</v>
      </c>
      <c r="C50" s="44">
        <v>0</v>
      </c>
      <c r="D50" s="44">
        <v>32445971.969999999</v>
      </c>
      <c r="E50" s="143">
        <v>0</v>
      </c>
      <c r="F50" s="44">
        <v>32445971.969999999</v>
      </c>
    </row>
    <row r="51" spans="2:6" x14ac:dyDescent="0.25">
      <c r="B51" s="141" t="s">
        <v>207</v>
      </c>
      <c r="C51" s="44">
        <v>0</v>
      </c>
      <c r="D51" s="44">
        <v>5508544.0499999998</v>
      </c>
      <c r="E51" s="143">
        <v>0</v>
      </c>
      <c r="F51" s="44">
        <v>5508544.0499999998</v>
      </c>
    </row>
    <row r="52" spans="2:6" x14ac:dyDescent="0.25">
      <c r="B52" s="141" t="s">
        <v>208</v>
      </c>
      <c r="C52" s="44">
        <v>0</v>
      </c>
      <c r="D52" s="44">
        <v>7809987.1900000004</v>
      </c>
      <c r="E52" s="143">
        <v>0</v>
      </c>
      <c r="F52" s="44">
        <v>7809987.1900000004</v>
      </c>
    </row>
    <row r="53" spans="2:6" x14ac:dyDescent="0.25">
      <c r="B53" s="141" t="s">
        <v>209</v>
      </c>
      <c r="C53" s="44">
        <v>0</v>
      </c>
      <c r="D53" s="44">
        <v>5726041.5599999996</v>
      </c>
      <c r="E53" s="143">
        <v>0</v>
      </c>
      <c r="F53" s="44">
        <v>5726041.5599999996</v>
      </c>
    </row>
    <row r="54" spans="2:6" x14ac:dyDescent="0.25">
      <c r="B54" s="141" t="s">
        <v>210</v>
      </c>
      <c r="C54" s="44">
        <v>0</v>
      </c>
      <c r="D54" s="44">
        <v>1499.5</v>
      </c>
      <c r="E54" s="143">
        <v>0</v>
      </c>
      <c r="F54" s="44">
        <v>1499.5</v>
      </c>
    </row>
    <row r="55" spans="2:6" x14ac:dyDescent="0.25">
      <c r="B55" s="141" t="s">
        <v>296</v>
      </c>
      <c r="C55" s="44">
        <v>0</v>
      </c>
      <c r="D55" s="44">
        <v>14223.3</v>
      </c>
      <c r="E55" s="143">
        <v>0</v>
      </c>
      <c r="F55" s="44">
        <v>14223.3</v>
      </c>
    </row>
    <row r="56" spans="2:6" x14ac:dyDescent="0.25">
      <c r="B56" s="141" t="s">
        <v>211</v>
      </c>
      <c r="C56" s="44">
        <v>0</v>
      </c>
      <c r="D56" s="44">
        <v>19386</v>
      </c>
      <c r="E56" s="143">
        <v>0</v>
      </c>
      <c r="F56" s="44">
        <v>19386</v>
      </c>
    </row>
    <row r="57" spans="2:6" x14ac:dyDescent="0.25">
      <c r="B57" s="141" t="s">
        <v>212</v>
      </c>
      <c r="C57" s="44">
        <v>0</v>
      </c>
      <c r="D57" s="44">
        <v>7324204.8700000001</v>
      </c>
      <c r="E57" s="143">
        <v>0</v>
      </c>
      <c r="F57" s="44">
        <v>7324204.8700000001</v>
      </c>
    </row>
    <row r="58" spans="2:6" x14ac:dyDescent="0.25">
      <c r="B58" s="141" t="s">
        <v>213</v>
      </c>
      <c r="C58" s="44">
        <v>0</v>
      </c>
      <c r="D58" s="44">
        <v>38123.760000000002</v>
      </c>
      <c r="E58" s="143">
        <v>0</v>
      </c>
      <c r="F58" s="44">
        <v>38123.760000000002</v>
      </c>
    </row>
    <row r="59" spans="2:6" x14ac:dyDescent="0.25">
      <c r="B59" s="141" t="s">
        <v>214</v>
      </c>
      <c r="C59" s="44">
        <v>0</v>
      </c>
      <c r="D59" s="44">
        <v>231253.75</v>
      </c>
      <c r="E59" s="143">
        <v>0</v>
      </c>
      <c r="F59" s="44">
        <v>231253.75</v>
      </c>
    </row>
    <row r="60" spans="2:6" x14ac:dyDescent="0.25">
      <c r="B60" s="141" t="s">
        <v>215</v>
      </c>
      <c r="C60" s="44">
        <v>0</v>
      </c>
      <c r="D60" s="44">
        <v>223502.79</v>
      </c>
      <c r="E60" s="143">
        <v>0</v>
      </c>
      <c r="F60" s="44">
        <v>223502.79</v>
      </c>
    </row>
    <row r="61" spans="2:6" x14ac:dyDescent="0.25">
      <c r="B61" s="141" t="s">
        <v>216</v>
      </c>
      <c r="C61" s="44">
        <v>0</v>
      </c>
      <c r="D61" s="44">
        <v>263257.43</v>
      </c>
      <c r="E61" s="143">
        <v>0</v>
      </c>
      <c r="F61" s="44">
        <v>263257.43</v>
      </c>
    </row>
    <row r="62" spans="2:6" x14ac:dyDescent="0.25">
      <c r="B62" s="141" t="s">
        <v>217</v>
      </c>
      <c r="C62" s="44">
        <v>0</v>
      </c>
      <c r="D62" s="44">
        <v>53785.9</v>
      </c>
      <c r="E62" s="143">
        <v>0</v>
      </c>
      <c r="F62" s="44">
        <v>53785.9</v>
      </c>
    </row>
    <row r="63" spans="2:6" x14ac:dyDescent="0.25">
      <c r="B63" s="141" t="s">
        <v>218</v>
      </c>
      <c r="C63" s="44">
        <v>0</v>
      </c>
      <c r="D63" s="44">
        <v>219929.9</v>
      </c>
      <c r="E63" s="46">
        <v>-76664.240000000005</v>
      </c>
      <c r="F63" s="44">
        <v>143265.66</v>
      </c>
    </row>
    <row r="64" spans="2:6" x14ac:dyDescent="0.25">
      <c r="B64" s="141" t="s">
        <v>219</v>
      </c>
      <c r="C64" s="44">
        <v>0</v>
      </c>
      <c r="D64" s="44">
        <v>404688.81</v>
      </c>
      <c r="E64" s="143">
        <v>0</v>
      </c>
      <c r="F64" s="44">
        <v>404688.81</v>
      </c>
    </row>
    <row r="65" spans="2:6" x14ac:dyDescent="0.25">
      <c r="B65" s="141" t="s">
        <v>297</v>
      </c>
      <c r="C65" s="44">
        <v>0</v>
      </c>
      <c r="D65" s="44">
        <v>11484.52</v>
      </c>
      <c r="E65" s="143">
        <v>0</v>
      </c>
      <c r="F65" s="44">
        <v>11484.52</v>
      </c>
    </row>
    <row r="66" spans="2:6" x14ac:dyDescent="0.25">
      <c r="B66" s="141" t="s">
        <v>220</v>
      </c>
      <c r="C66" s="44">
        <v>0</v>
      </c>
      <c r="D66" s="44">
        <v>8239.11</v>
      </c>
      <c r="E66" s="143">
        <v>0</v>
      </c>
      <c r="F66" s="44">
        <v>8239.11</v>
      </c>
    </row>
    <row r="67" spans="2:6" x14ac:dyDescent="0.25">
      <c r="B67" s="141" t="s">
        <v>221</v>
      </c>
      <c r="C67" s="44">
        <v>0</v>
      </c>
      <c r="D67" s="44">
        <v>79610.86</v>
      </c>
      <c r="E67" s="44">
        <v>0</v>
      </c>
      <c r="F67" s="44">
        <v>79610.86</v>
      </c>
    </row>
    <row r="68" spans="2:6" x14ac:dyDescent="0.25">
      <c r="B68" s="141" t="s">
        <v>222</v>
      </c>
      <c r="C68" s="44">
        <v>0</v>
      </c>
      <c r="D68" s="44">
        <v>0.93</v>
      </c>
      <c r="E68" s="143">
        <v>0</v>
      </c>
      <c r="F68" s="44">
        <v>0.93</v>
      </c>
    </row>
    <row r="69" spans="2:6" x14ac:dyDescent="0.25">
      <c r="B69" s="141" t="s">
        <v>223</v>
      </c>
      <c r="C69" s="44">
        <v>0</v>
      </c>
      <c r="D69" s="44">
        <v>581007934.33000004</v>
      </c>
      <c r="E69" s="46">
        <v>-581007934.33000004</v>
      </c>
      <c r="F69" s="44">
        <v>0</v>
      </c>
    </row>
    <row r="70" spans="2:6" x14ac:dyDescent="0.25">
      <c r="B70" s="141" t="s">
        <v>224</v>
      </c>
      <c r="C70" s="44">
        <v>0</v>
      </c>
      <c r="D70" s="44">
        <v>3073432.84</v>
      </c>
      <c r="E70" s="46">
        <v>-31241.62</v>
      </c>
      <c r="F70" s="44">
        <v>3042191.22</v>
      </c>
    </row>
    <row r="71" spans="2:6" x14ac:dyDescent="0.25">
      <c r="B71" s="141" t="s">
        <v>225</v>
      </c>
      <c r="C71" s="44">
        <v>0</v>
      </c>
      <c r="D71" s="44">
        <v>94634204.010000005</v>
      </c>
      <c r="E71" s="46">
        <v>-81061534.430000007</v>
      </c>
      <c r="F71" s="44">
        <v>13572669.58</v>
      </c>
    </row>
    <row r="72" spans="2:6" x14ac:dyDescent="0.25">
      <c r="B72" s="141" t="s">
        <v>226</v>
      </c>
      <c r="C72" s="44">
        <v>0</v>
      </c>
      <c r="D72" s="44">
        <v>33617699.770000003</v>
      </c>
      <c r="E72" s="46">
        <v>-38178938.219999999</v>
      </c>
      <c r="F72" s="44">
        <v>-4561238.45</v>
      </c>
    </row>
    <row r="73" spans="2:6" x14ac:dyDescent="0.25">
      <c r="B73" s="141" t="s">
        <v>227</v>
      </c>
      <c r="C73" s="44">
        <v>0</v>
      </c>
      <c r="D73" s="44">
        <v>49426529.219999999</v>
      </c>
      <c r="E73" s="46">
        <v>-36435467.810000002</v>
      </c>
      <c r="F73" s="44">
        <v>12991061.41</v>
      </c>
    </row>
    <row r="74" spans="2:6" x14ac:dyDescent="0.25">
      <c r="B74" s="141" t="s">
        <v>228</v>
      </c>
      <c r="C74" s="44">
        <v>0</v>
      </c>
      <c r="D74" s="44">
        <v>136405902.53999999</v>
      </c>
      <c r="E74" s="46">
        <v>-95630276</v>
      </c>
      <c r="F74" s="44">
        <v>40775626.539999999</v>
      </c>
    </row>
    <row r="75" spans="2:6" x14ac:dyDescent="0.25">
      <c r="B75" s="141" t="s">
        <v>229</v>
      </c>
      <c r="C75" s="44">
        <v>0</v>
      </c>
      <c r="D75" s="44">
        <v>177332.76</v>
      </c>
      <c r="E75" s="46">
        <v>-162707.38</v>
      </c>
      <c r="F75" s="44">
        <v>14625.38</v>
      </c>
    </row>
    <row r="76" spans="2:6" x14ac:dyDescent="0.25">
      <c r="B76" s="141" t="s">
        <v>230</v>
      </c>
      <c r="C76" s="44">
        <v>0</v>
      </c>
      <c r="D76" s="44">
        <v>64671.71</v>
      </c>
      <c r="E76" s="46">
        <v>-59020.3</v>
      </c>
      <c r="F76" s="44">
        <v>5651.41</v>
      </c>
    </row>
    <row r="77" spans="2:6" x14ac:dyDescent="0.25">
      <c r="B77" s="141" t="s">
        <v>231</v>
      </c>
      <c r="C77" s="44">
        <v>0</v>
      </c>
      <c r="D77" s="44">
        <v>14729469.49</v>
      </c>
      <c r="E77" s="46">
        <v>-11609109.07</v>
      </c>
      <c r="F77" s="44">
        <v>3120360.42</v>
      </c>
    </row>
    <row r="78" spans="2:6" x14ac:dyDescent="0.25">
      <c r="B78" s="141" t="s">
        <v>232</v>
      </c>
      <c r="C78" s="44">
        <v>0</v>
      </c>
      <c r="D78" s="44">
        <v>8658</v>
      </c>
      <c r="E78" s="46">
        <v>-7345.54</v>
      </c>
      <c r="F78" s="44">
        <v>1312.46</v>
      </c>
    </row>
    <row r="79" spans="2:6" x14ac:dyDescent="0.25">
      <c r="B79" s="141" t="s">
        <v>233</v>
      </c>
      <c r="C79" s="44">
        <v>0</v>
      </c>
      <c r="D79" s="44">
        <v>6180.42</v>
      </c>
      <c r="E79" s="46">
        <v>-5612.65</v>
      </c>
      <c r="F79" s="44">
        <v>567.77</v>
      </c>
    </row>
    <row r="80" spans="2:6" x14ac:dyDescent="0.25">
      <c r="B80" s="141" t="s">
        <v>234</v>
      </c>
      <c r="C80" s="44">
        <v>0</v>
      </c>
      <c r="D80" s="44">
        <v>14182</v>
      </c>
      <c r="E80" s="46">
        <v>-13881.78</v>
      </c>
      <c r="F80" s="44">
        <v>300.22000000000003</v>
      </c>
    </row>
    <row r="81" spans="2:6" x14ac:dyDescent="0.25">
      <c r="B81" s="141" t="s">
        <v>235</v>
      </c>
      <c r="C81" s="44">
        <v>0</v>
      </c>
      <c r="D81" s="44">
        <v>575.71</v>
      </c>
      <c r="E81" s="46">
        <v>-578.97</v>
      </c>
      <c r="F81" s="44">
        <v>-3.26</v>
      </c>
    </row>
    <row r="82" spans="2:6" x14ac:dyDescent="0.25">
      <c r="B82" s="141" t="s">
        <v>236</v>
      </c>
      <c r="C82" s="44">
        <v>0</v>
      </c>
      <c r="D82" s="44">
        <v>63874841.719999999</v>
      </c>
      <c r="E82" s="46">
        <v>-63874841.719999999</v>
      </c>
      <c r="F82" s="44">
        <v>0</v>
      </c>
    </row>
    <row r="83" spans="2:6" x14ac:dyDescent="0.25">
      <c r="B83" s="141" t="s">
        <v>237</v>
      </c>
      <c r="C83" s="44">
        <v>0</v>
      </c>
      <c r="D83" s="44">
        <v>15963330.66</v>
      </c>
      <c r="E83" s="46">
        <v>-16020945.199999999</v>
      </c>
      <c r="F83" s="44">
        <v>-57614.54</v>
      </c>
    </row>
    <row r="84" spans="2:6" x14ac:dyDescent="0.25">
      <c r="B84" s="141" t="s">
        <v>238</v>
      </c>
      <c r="C84" s="44">
        <v>0</v>
      </c>
      <c r="D84" s="44">
        <v>835736.5</v>
      </c>
      <c r="E84" s="46">
        <v>-747669.3</v>
      </c>
      <c r="F84" s="44">
        <v>88067.199999999997</v>
      </c>
    </row>
    <row r="85" spans="2:6" x14ac:dyDescent="0.25">
      <c r="B85" s="141" t="s">
        <v>239</v>
      </c>
      <c r="C85" s="44">
        <v>0</v>
      </c>
      <c r="D85" s="44">
        <v>361198966.79000002</v>
      </c>
      <c r="E85" s="46">
        <v>-360359719.23000002</v>
      </c>
      <c r="F85" s="44">
        <v>839247.56</v>
      </c>
    </row>
    <row r="86" spans="2:6" x14ac:dyDescent="0.25">
      <c r="B86" s="141" t="s">
        <v>240</v>
      </c>
      <c r="C86" s="44">
        <v>0</v>
      </c>
      <c r="D86" s="44">
        <v>771902.52</v>
      </c>
      <c r="E86" s="46">
        <v>-239074.75</v>
      </c>
      <c r="F86" s="44">
        <v>532827.77</v>
      </c>
    </row>
    <row r="87" spans="2:6" x14ac:dyDescent="0.25">
      <c r="B87" s="141" t="s">
        <v>241</v>
      </c>
      <c r="C87" s="44">
        <v>0</v>
      </c>
      <c r="D87" s="44">
        <v>1834184.04</v>
      </c>
      <c r="E87" s="46">
        <v>-1757932.79</v>
      </c>
      <c r="F87" s="44">
        <v>76251.25</v>
      </c>
    </row>
    <row r="88" spans="2:6" x14ac:dyDescent="0.25">
      <c r="B88" s="141" t="s">
        <v>298</v>
      </c>
      <c r="C88" s="44">
        <v>0</v>
      </c>
      <c r="D88" s="44">
        <v>103202.24000000001</v>
      </c>
      <c r="E88" s="46">
        <v>-103202.24000000001</v>
      </c>
      <c r="F88" s="44">
        <v>0</v>
      </c>
    </row>
    <row r="89" spans="2:6" x14ac:dyDescent="0.25">
      <c r="B89" s="141" t="s">
        <v>299</v>
      </c>
      <c r="C89" s="44">
        <v>0</v>
      </c>
      <c r="D89" s="44">
        <v>71251.25</v>
      </c>
      <c r="E89" s="46">
        <v>-71251.25</v>
      </c>
      <c r="F89" s="44">
        <v>0</v>
      </c>
    </row>
    <row r="90" spans="2:6" x14ac:dyDescent="0.25">
      <c r="B90" s="141" t="s">
        <v>242</v>
      </c>
      <c r="C90" s="44">
        <v>0</v>
      </c>
      <c r="D90" s="143">
        <v>0</v>
      </c>
      <c r="E90" s="46">
        <v>-5051</v>
      </c>
      <c r="F90" s="44">
        <v>-5051</v>
      </c>
    </row>
    <row r="91" spans="2:6" x14ac:dyDescent="0.25">
      <c r="B91" s="141" t="s">
        <v>243</v>
      </c>
      <c r="C91" s="44">
        <v>0</v>
      </c>
      <c r="D91" s="44">
        <v>21399527.879999999</v>
      </c>
      <c r="E91" s="46">
        <v>-21399527.879999999</v>
      </c>
      <c r="F91" s="44">
        <v>0</v>
      </c>
    </row>
    <row r="92" spans="2:6" x14ac:dyDescent="0.25">
      <c r="B92" s="141" t="s">
        <v>244</v>
      </c>
      <c r="C92" s="44">
        <v>0</v>
      </c>
      <c r="D92" s="44">
        <v>182630086.11000001</v>
      </c>
      <c r="E92" s="46">
        <v>-216125007.63999999</v>
      </c>
      <c r="F92" s="44">
        <v>-33494921.530000001</v>
      </c>
    </row>
    <row r="93" spans="2:6" x14ac:dyDescent="0.25">
      <c r="B93" s="141" t="s">
        <v>245</v>
      </c>
      <c r="C93" s="44">
        <v>0</v>
      </c>
      <c r="D93" s="44">
        <v>710486.98</v>
      </c>
      <c r="E93" s="46">
        <v>-793314.29</v>
      </c>
      <c r="F93" s="44">
        <v>-82827.31</v>
      </c>
    </row>
    <row r="94" spans="2:6" x14ac:dyDescent="0.25">
      <c r="B94" s="141" t="s">
        <v>246</v>
      </c>
      <c r="C94" s="44">
        <v>0</v>
      </c>
      <c r="D94" s="44">
        <v>48785.71</v>
      </c>
      <c r="E94" s="46">
        <v>-85788</v>
      </c>
      <c r="F94" s="44">
        <v>-37002.29</v>
      </c>
    </row>
    <row r="95" spans="2:6" x14ac:dyDescent="0.25">
      <c r="B95" s="141" t="s">
        <v>247</v>
      </c>
      <c r="C95" s="44">
        <v>0</v>
      </c>
      <c r="D95" s="44">
        <v>0</v>
      </c>
      <c r="E95" s="44">
        <v>0</v>
      </c>
      <c r="F95" s="44">
        <v>0</v>
      </c>
    </row>
    <row r="96" spans="2:6" x14ac:dyDescent="0.25">
      <c r="B96" s="141" t="s">
        <v>248</v>
      </c>
      <c r="C96" s="44">
        <v>0</v>
      </c>
      <c r="D96" s="44">
        <v>18781025.579999998</v>
      </c>
      <c r="E96" s="46">
        <v>-4433541.93</v>
      </c>
      <c r="F96" s="44">
        <v>14347483.65</v>
      </c>
    </row>
    <row r="97" spans="2:6" x14ac:dyDescent="0.25">
      <c r="B97" s="141" t="s">
        <v>300</v>
      </c>
      <c r="C97" s="44">
        <v>0</v>
      </c>
      <c r="D97" s="143">
        <v>0</v>
      </c>
      <c r="E97" s="44">
        <v>0</v>
      </c>
      <c r="F97" s="44">
        <v>0</v>
      </c>
    </row>
    <row r="98" spans="2:6" x14ac:dyDescent="0.25">
      <c r="B98" s="141" t="s">
        <v>301</v>
      </c>
      <c r="C98" s="44">
        <v>0</v>
      </c>
      <c r="D98" s="143">
        <v>0</v>
      </c>
      <c r="E98" s="44">
        <v>0</v>
      </c>
      <c r="F98" s="44">
        <v>0</v>
      </c>
    </row>
    <row r="99" spans="2:6" x14ac:dyDescent="0.25">
      <c r="B99" s="141" t="s">
        <v>302</v>
      </c>
      <c r="C99" s="44">
        <v>0</v>
      </c>
      <c r="D99" s="143">
        <v>0</v>
      </c>
      <c r="E99" s="44">
        <v>0</v>
      </c>
      <c r="F99" s="44">
        <v>0</v>
      </c>
    </row>
    <row r="100" spans="2:6" x14ac:dyDescent="0.25">
      <c r="B100" s="141" t="s">
        <v>303</v>
      </c>
      <c r="C100" s="44">
        <v>0</v>
      </c>
      <c r="D100" s="143">
        <v>0</v>
      </c>
      <c r="E100" s="44">
        <v>0</v>
      </c>
      <c r="F100" s="44">
        <v>0</v>
      </c>
    </row>
    <row r="101" spans="2:6" x14ac:dyDescent="0.25">
      <c r="B101" s="141" t="s">
        <v>304</v>
      </c>
      <c r="C101" s="44">
        <v>0</v>
      </c>
      <c r="D101" s="143">
        <v>0</v>
      </c>
      <c r="E101" s="44">
        <v>0</v>
      </c>
      <c r="F101" s="44">
        <v>0</v>
      </c>
    </row>
    <row r="102" spans="2:6" x14ac:dyDescent="0.25">
      <c r="B102" s="141" t="s">
        <v>305</v>
      </c>
      <c r="C102" s="44">
        <v>0</v>
      </c>
      <c r="D102" s="143">
        <v>0</v>
      </c>
      <c r="E102" s="44">
        <v>0</v>
      </c>
      <c r="F102" s="44">
        <v>0</v>
      </c>
    </row>
    <row r="103" spans="2:6" x14ac:dyDescent="0.25">
      <c r="B103" s="141" t="s">
        <v>306</v>
      </c>
      <c r="C103" s="44">
        <v>0</v>
      </c>
      <c r="D103" s="143">
        <v>0</v>
      </c>
      <c r="E103" s="44">
        <v>0</v>
      </c>
      <c r="F103" s="44">
        <v>0</v>
      </c>
    </row>
    <row r="104" spans="2:6" x14ac:dyDescent="0.25">
      <c r="B104" s="141" t="s">
        <v>307</v>
      </c>
      <c r="C104" s="44">
        <v>0</v>
      </c>
      <c r="D104" s="143">
        <v>0</v>
      </c>
      <c r="E104" s="44">
        <v>0</v>
      </c>
      <c r="F104" s="44">
        <v>0</v>
      </c>
    </row>
    <row r="105" spans="2:6" x14ac:dyDescent="0.25">
      <c r="B105" s="141" t="s">
        <v>308</v>
      </c>
      <c r="C105" s="44">
        <v>0</v>
      </c>
      <c r="D105" s="143">
        <v>0</v>
      </c>
      <c r="E105" s="46">
        <v>-9911245.2799999993</v>
      </c>
      <c r="F105" s="44">
        <v>-9911245.2799999993</v>
      </c>
    </row>
    <row r="106" spans="2:6" x14ac:dyDescent="0.25">
      <c r="B106" s="141" t="s">
        <v>249</v>
      </c>
      <c r="C106" s="44">
        <v>0</v>
      </c>
      <c r="D106" s="44">
        <v>88742829.480000004</v>
      </c>
      <c r="E106" s="46">
        <v>-75737548.560000002</v>
      </c>
      <c r="F106" s="44">
        <v>13005280.92</v>
      </c>
    </row>
    <row r="107" spans="2:6" x14ac:dyDescent="0.25">
      <c r="B107" s="141" t="s">
        <v>250</v>
      </c>
      <c r="C107" s="44">
        <v>0</v>
      </c>
      <c r="D107" s="44">
        <v>103388464.68000001</v>
      </c>
      <c r="E107" s="46">
        <v>-38430533.270000003</v>
      </c>
      <c r="F107" s="44">
        <v>64957931.409999996</v>
      </c>
    </row>
    <row r="108" spans="2:6" x14ac:dyDescent="0.25">
      <c r="B108" s="141" t="s">
        <v>251</v>
      </c>
      <c r="C108" s="44">
        <v>0</v>
      </c>
      <c r="D108" s="44">
        <v>0</v>
      </c>
      <c r="E108" s="46">
        <v>-15660638.74</v>
      </c>
      <c r="F108" s="44">
        <v>-15660638.74</v>
      </c>
    </row>
    <row r="109" spans="2:6" x14ac:dyDescent="0.25">
      <c r="B109" s="141" t="s">
        <v>252</v>
      </c>
      <c r="C109" s="44">
        <v>0</v>
      </c>
      <c r="D109" s="44">
        <v>0</v>
      </c>
      <c r="E109" s="46">
        <v>-11005094.35</v>
      </c>
      <c r="F109" s="44">
        <v>-11005094.35</v>
      </c>
    </row>
    <row r="110" spans="2:6" x14ac:dyDescent="0.25">
      <c r="B110" s="141" t="s">
        <v>253</v>
      </c>
      <c r="C110" s="44">
        <v>0</v>
      </c>
      <c r="D110" s="44">
        <v>50957135.460000001</v>
      </c>
      <c r="E110" s="46">
        <v>-50979474.609999999</v>
      </c>
      <c r="F110" s="44">
        <v>-22339.15</v>
      </c>
    </row>
    <row r="111" spans="2:6" x14ac:dyDescent="0.25">
      <c r="B111" s="141" t="s">
        <v>254</v>
      </c>
      <c r="C111" s="44">
        <v>0</v>
      </c>
      <c r="D111" s="143">
        <v>0</v>
      </c>
      <c r="E111" s="46">
        <v>-50874055.200000003</v>
      </c>
      <c r="F111" s="44">
        <v>-50874055.200000003</v>
      </c>
    </row>
    <row r="112" spans="2:6" x14ac:dyDescent="0.25">
      <c r="B112" s="141" t="s">
        <v>255</v>
      </c>
      <c r="C112" s="44">
        <v>0</v>
      </c>
      <c r="D112" s="44">
        <v>0</v>
      </c>
      <c r="E112" s="143">
        <v>0</v>
      </c>
      <c r="F112" s="44">
        <v>0</v>
      </c>
    </row>
    <row r="113" spans="2:6" x14ac:dyDescent="0.25">
      <c r="B113" s="141" t="s">
        <v>256</v>
      </c>
      <c r="C113" s="44">
        <v>0</v>
      </c>
      <c r="D113" s="44">
        <v>759274.23</v>
      </c>
      <c r="E113" s="46">
        <v>-759274.18</v>
      </c>
      <c r="F113" s="44">
        <v>0.05</v>
      </c>
    </row>
    <row r="114" spans="2:6" x14ac:dyDescent="0.25">
      <c r="B114" s="141" t="s">
        <v>257</v>
      </c>
      <c r="C114" s="44">
        <v>0</v>
      </c>
      <c r="D114" s="44">
        <v>11944713.65</v>
      </c>
      <c r="E114" s="46">
        <v>-11944713.6</v>
      </c>
      <c r="F114" s="44">
        <v>0.05</v>
      </c>
    </row>
    <row r="115" spans="2:6" x14ac:dyDescent="0.25">
      <c r="B115" s="141" t="s">
        <v>258</v>
      </c>
      <c r="C115" s="44">
        <v>0</v>
      </c>
      <c r="D115" s="44">
        <v>0</v>
      </c>
      <c r="E115" s="44">
        <v>0</v>
      </c>
      <c r="F115" s="44">
        <v>0</v>
      </c>
    </row>
    <row r="116" spans="2:6" x14ac:dyDescent="0.25">
      <c r="B116" s="141" t="s">
        <v>259</v>
      </c>
      <c r="C116" s="44">
        <v>0</v>
      </c>
      <c r="D116" s="44">
        <v>0</v>
      </c>
      <c r="E116" s="44">
        <v>0</v>
      </c>
      <c r="F116" s="44">
        <v>0</v>
      </c>
    </row>
    <row r="117" spans="2:6" x14ac:dyDescent="0.25">
      <c r="B117" s="210" t="s">
        <v>260</v>
      </c>
      <c r="C117" s="144">
        <v>0</v>
      </c>
      <c r="D117" s="144">
        <v>2911584663.7199998</v>
      </c>
      <c r="E117" s="137">
        <v>-2829672126.3200002</v>
      </c>
      <c r="F117" s="144">
        <v>81912537.400000006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7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H2"/>
    </sheetView>
  </sheetViews>
  <sheetFormatPr baseColWidth="10" defaultRowHeight="11.25" x14ac:dyDescent="0.25"/>
  <cols>
    <col min="1" max="1" width="6.7109375" style="72" customWidth="1"/>
    <col min="2" max="2" width="7" style="72" customWidth="1"/>
    <col min="3" max="5" width="28.7109375" style="89" customWidth="1"/>
    <col min="6" max="7" width="22.140625" style="91" customWidth="1"/>
    <col min="8" max="8" width="5.28515625" style="89" customWidth="1"/>
    <col min="9" max="16384" width="11.42578125" style="72"/>
  </cols>
  <sheetData>
    <row r="2" spans="2:8" ht="90.75" customHeight="1" x14ac:dyDescent="0.25">
      <c r="B2" s="318" t="s">
        <v>375</v>
      </c>
      <c r="C2" s="319"/>
      <c r="D2" s="319"/>
      <c r="E2" s="319"/>
      <c r="F2" s="319"/>
      <c r="G2" s="319"/>
      <c r="H2" s="320"/>
    </row>
    <row r="3" spans="2:8" ht="15" customHeight="1" x14ac:dyDescent="0.25">
      <c r="B3" s="127"/>
      <c r="C3" s="323" t="s">
        <v>261</v>
      </c>
      <c r="D3" s="323"/>
      <c r="E3" s="324"/>
      <c r="F3" s="74">
        <v>2022</v>
      </c>
      <c r="G3" s="129">
        <v>2021</v>
      </c>
      <c r="H3" s="128"/>
    </row>
    <row r="4" spans="2:8" s="77" customFormat="1" x14ac:dyDescent="0.2">
      <c r="B4" s="75"/>
      <c r="C4" s="77" t="s">
        <v>61</v>
      </c>
      <c r="D4" s="76"/>
      <c r="E4" s="76"/>
      <c r="F4" s="232"/>
      <c r="G4" s="232"/>
      <c r="H4" s="133"/>
    </row>
    <row r="5" spans="2:8" x14ac:dyDescent="0.2">
      <c r="B5" s="75"/>
      <c r="C5" s="76" t="s">
        <v>322</v>
      </c>
      <c r="D5" s="76"/>
      <c r="E5" s="76"/>
      <c r="F5" s="280">
        <v>26759631.359999999</v>
      </c>
      <c r="G5" s="280">
        <v>69667564.049999997</v>
      </c>
      <c r="H5" s="78"/>
    </row>
    <row r="6" spans="2:8" x14ac:dyDescent="0.2">
      <c r="B6" s="13"/>
      <c r="C6" s="81" t="s">
        <v>63</v>
      </c>
      <c r="D6" s="79"/>
      <c r="E6" s="79"/>
      <c r="F6" s="279">
        <v>0</v>
      </c>
      <c r="G6" s="279">
        <v>0</v>
      </c>
      <c r="H6" s="80"/>
    </row>
    <row r="7" spans="2:8" x14ac:dyDescent="0.2">
      <c r="B7" s="13"/>
      <c r="C7" s="81" t="s">
        <v>66</v>
      </c>
      <c r="D7" s="79"/>
      <c r="E7" s="79"/>
      <c r="F7" s="279">
        <v>0</v>
      </c>
      <c r="G7" s="279">
        <v>0</v>
      </c>
      <c r="H7" s="80"/>
    </row>
    <row r="8" spans="2:8" x14ac:dyDescent="0.2">
      <c r="B8" s="13"/>
      <c r="C8" s="81" t="s">
        <v>288</v>
      </c>
      <c r="D8" s="79"/>
      <c r="E8" s="79"/>
      <c r="F8" s="279">
        <v>0</v>
      </c>
      <c r="G8" s="279">
        <v>0</v>
      </c>
      <c r="H8" s="80"/>
    </row>
    <row r="9" spans="2:8" x14ac:dyDescent="0.2">
      <c r="B9" s="13"/>
      <c r="C9" s="81" t="s">
        <v>71</v>
      </c>
      <c r="D9" s="79"/>
      <c r="E9" s="79"/>
      <c r="F9" s="279">
        <v>0</v>
      </c>
      <c r="G9" s="279">
        <v>0</v>
      </c>
      <c r="H9" s="80"/>
    </row>
    <row r="10" spans="2:8" x14ac:dyDescent="0.2">
      <c r="B10" s="13"/>
      <c r="C10" s="81" t="s">
        <v>278</v>
      </c>
      <c r="D10" s="79"/>
      <c r="E10" s="79"/>
      <c r="F10" s="279">
        <v>22569903.02</v>
      </c>
      <c r="G10" s="279">
        <v>54501960.5</v>
      </c>
      <c r="H10" s="80"/>
    </row>
    <row r="11" spans="2:8" x14ac:dyDescent="0.2">
      <c r="B11" s="13"/>
      <c r="C11" s="81" t="s">
        <v>279</v>
      </c>
      <c r="D11" s="79"/>
      <c r="E11" s="79"/>
      <c r="F11" s="279">
        <v>0</v>
      </c>
      <c r="G11" s="279">
        <v>0</v>
      </c>
      <c r="H11" s="80"/>
    </row>
    <row r="12" spans="2:8" x14ac:dyDescent="0.2">
      <c r="B12" s="13"/>
      <c r="C12" s="81" t="s">
        <v>289</v>
      </c>
      <c r="D12" s="79"/>
      <c r="E12" s="79"/>
      <c r="F12" s="279">
        <v>4189728.34</v>
      </c>
      <c r="G12" s="279">
        <v>15165603.550000001</v>
      </c>
      <c r="H12" s="80"/>
    </row>
    <row r="13" spans="2:8" s="206" customFormat="1" x14ac:dyDescent="0.2">
      <c r="B13" s="196"/>
      <c r="C13" s="195"/>
      <c r="D13" s="204"/>
      <c r="E13" s="204"/>
      <c r="F13" s="279"/>
      <c r="G13" s="279"/>
      <c r="H13" s="193"/>
    </row>
    <row r="14" spans="2:8" s="207" customFormat="1" ht="20.25" customHeight="1" x14ac:dyDescent="0.2">
      <c r="B14" s="208"/>
      <c r="C14" s="322" t="s">
        <v>323</v>
      </c>
      <c r="D14" s="322"/>
      <c r="E14" s="322"/>
      <c r="F14" s="280">
        <v>613886015</v>
      </c>
      <c r="G14" s="280">
        <v>2024269034</v>
      </c>
      <c r="H14" s="192"/>
    </row>
    <row r="15" spans="2:8" x14ac:dyDescent="0.2">
      <c r="B15" s="13"/>
      <c r="C15" s="325" t="s">
        <v>324</v>
      </c>
      <c r="D15" s="325"/>
      <c r="E15" s="325"/>
      <c r="F15" s="279">
        <v>0</v>
      </c>
      <c r="G15" s="279">
        <v>0</v>
      </c>
      <c r="H15" s="80"/>
    </row>
    <row r="16" spans="2:8" x14ac:dyDescent="0.2">
      <c r="B16" s="13"/>
      <c r="C16" s="81" t="s">
        <v>281</v>
      </c>
      <c r="D16" s="79"/>
      <c r="E16" s="79"/>
      <c r="F16" s="279">
        <v>613886015</v>
      </c>
      <c r="G16" s="279">
        <v>2024269034</v>
      </c>
      <c r="H16" s="80"/>
    </row>
    <row r="17" spans="2:8" s="206" customFormat="1" x14ac:dyDescent="0.2">
      <c r="B17" s="196"/>
      <c r="C17" s="195"/>
      <c r="D17" s="204"/>
      <c r="E17" s="204"/>
      <c r="F17" s="279"/>
      <c r="G17" s="279"/>
      <c r="H17" s="193"/>
    </row>
    <row r="18" spans="2:8" x14ac:dyDescent="0.2">
      <c r="B18" s="75"/>
      <c r="C18" s="77" t="s">
        <v>325</v>
      </c>
      <c r="D18" s="76"/>
      <c r="E18" s="76"/>
      <c r="F18" s="280">
        <v>1534760.9</v>
      </c>
      <c r="G18" s="280">
        <v>2703370.33</v>
      </c>
      <c r="H18" s="80"/>
    </row>
    <row r="19" spans="2:8" x14ac:dyDescent="0.2">
      <c r="B19" s="13"/>
      <c r="C19" s="81" t="s">
        <v>284</v>
      </c>
      <c r="D19" s="79"/>
      <c r="E19" s="79"/>
      <c r="F19" s="279">
        <v>0</v>
      </c>
      <c r="G19" s="279">
        <v>0</v>
      </c>
      <c r="H19" s="80"/>
    </row>
    <row r="20" spans="2:8" x14ac:dyDescent="0.2">
      <c r="B20" s="13"/>
      <c r="C20" s="81" t="s">
        <v>285</v>
      </c>
      <c r="D20" s="79"/>
      <c r="E20" s="79"/>
      <c r="F20" s="279">
        <v>0</v>
      </c>
      <c r="G20" s="279">
        <v>0</v>
      </c>
      <c r="H20" s="80"/>
    </row>
    <row r="21" spans="2:8" x14ac:dyDescent="0.2">
      <c r="B21" s="13"/>
      <c r="C21" s="81" t="s">
        <v>286</v>
      </c>
      <c r="D21" s="79"/>
      <c r="E21" s="79"/>
      <c r="F21" s="279">
        <v>0</v>
      </c>
      <c r="G21" s="279">
        <v>0</v>
      </c>
      <c r="H21" s="80"/>
    </row>
    <row r="22" spans="2:8" x14ac:dyDescent="0.2">
      <c r="B22" s="13"/>
      <c r="C22" s="81" t="s">
        <v>287</v>
      </c>
      <c r="D22" s="79"/>
      <c r="E22" s="79"/>
      <c r="F22" s="279">
        <v>0</v>
      </c>
      <c r="G22" s="279">
        <v>0</v>
      </c>
      <c r="H22" s="80"/>
    </row>
    <row r="23" spans="2:8" x14ac:dyDescent="0.2">
      <c r="B23" s="13"/>
      <c r="C23" s="81" t="s">
        <v>283</v>
      </c>
      <c r="D23" s="79"/>
      <c r="E23" s="79"/>
      <c r="F23" s="279">
        <v>1534760.9</v>
      </c>
      <c r="G23" s="279">
        <v>2703370.33</v>
      </c>
      <c r="H23" s="78"/>
    </row>
    <row r="24" spans="2:8" s="206" customFormat="1" x14ac:dyDescent="0.2">
      <c r="B24" s="196"/>
      <c r="C24" s="195"/>
      <c r="D24" s="204"/>
      <c r="E24" s="204"/>
      <c r="F24" s="279" t="s">
        <v>276</v>
      </c>
      <c r="G24" s="279" t="s">
        <v>276</v>
      </c>
      <c r="H24" s="192"/>
    </row>
    <row r="25" spans="2:8" s="206" customFormat="1" x14ac:dyDescent="0.2">
      <c r="B25" s="196"/>
      <c r="C25" s="191" t="s">
        <v>290</v>
      </c>
      <c r="D25" s="204"/>
      <c r="E25" s="204"/>
      <c r="F25" s="280">
        <f>+F5+F14+F18</f>
        <v>642180407.25999999</v>
      </c>
      <c r="G25" s="280">
        <f>+G5+G14+G18</f>
        <v>2096639968.3799999</v>
      </c>
      <c r="H25" s="192"/>
    </row>
    <row r="26" spans="2:8" s="206" customFormat="1" x14ac:dyDescent="0.2">
      <c r="B26" s="196"/>
      <c r="C26" s="195"/>
      <c r="D26" s="204"/>
      <c r="E26" s="204"/>
      <c r="F26" s="279"/>
      <c r="G26" s="279"/>
      <c r="H26" s="192"/>
    </row>
    <row r="27" spans="2:8" s="77" customFormat="1" x14ac:dyDescent="0.2">
      <c r="B27" s="75"/>
      <c r="C27" s="77" t="s">
        <v>99</v>
      </c>
      <c r="D27" s="76"/>
      <c r="E27" s="76"/>
      <c r="F27" s="280"/>
      <c r="G27" s="280"/>
      <c r="H27" s="78"/>
    </row>
    <row r="28" spans="2:8" x14ac:dyDescent="0.2">
      <c r="B28" s="75"/>
      <c r="C28" s="77" t="s">
        <v>326</v>
      </c>
      <c r="D28" s="76"/>
      <c r="E28" s="76"/>
      <c r="F28" s="280">
        <v>376716352.33999997</v>
      </c>
      <c r="G28" s="280">
        <v>1863150509.3599999</v>
      </c>
      <c r="H28" s="80"/>
    </row>
    <row r="29" spans="2:8" x14ac:dyDescent="0.2">
      <c r="B29" s="13"/>
      <c r="C29" s="81" t="s">
        <v>327</v>
      </c>
      <c r="D29" s="79"/>
      <c r="E29" s="79"/>
      <c r="F29" s="279">
        <v>332224645.18000001</v>
      </c>
      <c r="G29" s="279">
        <v>1585899875.3599999</v>
      </c>
      <c r="H29" s="80"/>
    </row>
    <row r="30" spans="2:8" x14ac:dyDescent="0.2">
      <c r="B30" s="13"/>
      <c r="C30" s="81" t="s">
        <v>328</v>
      </c>
      <c r="D30" s="79"/>
      <c r="E30" s="79"/>
      <c r="F30" s="279">
        <v>12161463.199999999</v>
      </c>
      <c r="G30" s="279">
        <v>52989621.049999997</v>
      </c>
      <c r="H30" s="80"/>
    </row>
    <row r="31" spans="2:8" x14ac:dyDescent="0.2">
      <c r="B31" s="13"/>
      <c r="C31" s="81" t="s">
        <v>329</v>
      </c>
      <c r="D31" s="79"/>
      <c r="E31" s="79"/>
      <c r="F31" s="279">
        <v>32330243.960000001</v>
      </c>
      <c r="G31" s="279">
        <v>224261012.94999999</v>
      </c>
      <c r="H31" s="80"/>
    </row>
    <row r="32" spans="2:8" s="206" customFormat="1" x14ac:dyDescent="0.2">
      <c r="B32" s="196"/>
      <c r="C32" s="195"/>
      <c r="D32" s="204"/>
      <c r="E32" s="204"/>
      <c r="F32" s="279"/>
      <c r="G32" s="279"/>
      <c r="H32" s="193"/>
    </row>
    <row r="33" spans="2:8" x14ac:dyDescent="0.2">
      <c r="B33" s="75"/>
      <c r="C33" s="191" t="s">
        <v>330</v>
      </c>
      <c r="D33" s="76"/>
      <c r="E33" s="76"/>
      <c r="F33" s="280">
        <v>2745914.18</v>
      </c>
      <c r="G33" s="280">
        <v>9780820.8699999992</v>
      </c>
      <c r="H33" s="80"/>
    </row>
    <row r="34" spans="2:8" x14ac:dyDescent="0.2">
      <c r="B34" s="13"/>
      <c r="C34" s="195" t="s">
        <v>342</v>
      </c>
      <c r="D34" s="79"/>
      <c r="E34" s="79"/>
      <c r="F34" s="279">
        <v>0</v>
      </c>
      <c r="G34" s="279">
        <v>0</v>
      </c>
      <c r="H34" s="80"/>
    </row>
    <row r="35" spans="2:8" x14ac:dyDescent="0.2">
      <c r="B35" s="13"/>
      <c r="C35" s="195" t="s">
        <v>343</v>
      </c>
      <c r="D35" s="79"/>
      <c r="E35" s="79"/>
      <c r="F35" s="279">
        <v>0</v>
      </c>
      <c r="G35" s="279">
        <v>0</v>
      </c>
      <c r="H35" s="80"/>
    </row>
    <row r="36" spans="2:8" x14ac:dyDescent="0.2">
      <c r="B36" s="13"/>
      <c r="C36" s="195" t="s">
        <v>344</v>
      </c>
      <c r="D36" s="79"/>
      <c r="E36" s="79"/>
      <c r="F36" s="279">
        <v>0</v>
      </c>
      <c r="G36" s="279">
        <v>0</v>
      </c>
      <c r="H36" s="80"/>
    </row>
    <row r="37" spans="2:8" x14ac:dyDescent="0.2">
      <c r="B37" s="13"/>
      <c r="C37" s="195" t="s">
        <v>345</v>
      </c>
      <c r="D37" s="79"/>
      <c r="E37" s="79"/>
      <c r="F37" s="279">
        <v>0</v>
      </c>
      <c r="G37" s="279">
        <v>1573.55</v>
      </c>
      <c r="H37" s="80"/>
    </row>
    <row r="38" spans="2:8" x14ac:dyDescent="0.2">
      <c r="B38" s="13"/>
      <c r="C38" s="195" t="s">
        <v>346</v>
      </c>
      <c r="D38" s="79"/>
      <c r="E38" s="79"/>
      <c r="F38" s="279">
        <v>2745914.18</v>
      </c>
      <c r="G38" s="279">
        <v>9779247.3200000003</v>
      </c>
      <c r="H38" s="80"/>
    </row>
    <row r="39" spans="2:8" x14ac:dyDescent="0.2">
      <c r="B39" s="13"/>
      <c r="C39" s="195" t="s">
        <v>347</v>
      </c>
      <c r="D39" s="79"/>
      <c r="E39" s="79"/>
      <c r="F39" s="279">
        <v>0</v>
      </c>
      <c r="G39" s="279">
        <v>0</v>
      </c>
      <c r="H39" s="80"/>
    </row>
    <row r="40" spans="2:8" x14ac:dyDescent="0.2">
      <c r="B40" s="13"/>
      <c r="C40" s="195" t="s">
        <v>348</v>
      </c>
      <c r="D40" s="79"/>
      <c r="E40" s="79"/>
      <c r="F40" s="279">
        <v>0</v>
      </c>
      <c r="G40" s="279">
        <v>0</v>
      </c>
      <c r="H40" s="80"/>
    </row>
    <row r="41" spans="2:8" x14ac:dyDescent="0.2">
      <c r="B41" s="13"/>
      <c r="C41" s="195" t="s">
        <v>110</v>
      </c>
      <c r="D41" s="79"/>
      <c r="E41" s="79"/>
      <c r="F41" s="279">
        <v>0</v>
      </c>
      <c r="G41" s="279">
        <v>0</v>
      </c>
      <c r="H41" s="80"/>
    </row>
    <row r="42" spans="2:8" x14ac:dyDescent="0.2">
      <c r="B42" s="13"/>
      <c r="C42" s="195" t="s">
        <v>349</v>
      </c>
      <c r="D42" s="79"/>
      <c r="E42" s="79"/>
      <c r="F42" s="279">
        <v>0</v>
      </c>
      <c r="G42" s="279">
        <v>0</v>
      </c>
      <c r="H42" s="80"/>
    </row>
    <row r="43" spans="2:8" s="206" customFormat="1" x14ac:dyDescent="0.2">
      <c r="B43" s="196"/>
      <c r="C43" s="195"/>
      <c r="D43" s="204"/>
      <c r="E43" s="204"/>
      <c r="F43" s="279"/>
      <c r="G43" s="279"/>
      <c r="H43" s="193"/>
    </row>
    <row r="44" spans="2:8" x14ac:dyDescent="0.2">
      <c r="B44" s="75"/>
      <c r="C44" s="77" t="s">
        <v>124</v>
      </c>
      <c r="D44" s="76"/>
      <c r="E44" s="76"/>
      <c r="F44" s="280">
        <v>0</v>
      </c>
      <c r="G44" s="280">
        <v>0</v>
      </c>
      <c r="H44" s="80"/>
    </row>
    <row r="45" spans="2:8" x14ac:dyDescent="0.2">
      <c r="B45" s="13"/>
      <c r="C45" s="81" t="s">
        <v>115</v>
      </c>
      <c r="D45" s="79"/>
      <c r="E45" s="79"/>
      <c r="F45" s="279">
        <v>0</v>
      </c>
      <c r="G45" s="279">
        <v>0</v>
      </c>
      <c r="H45" s="80"/>
    </row>
    <row r="46" spans="2:8" x14ac:dyDescent="0.2">
      <c r="B46" s="13"/>
      <c r="C46" s="81" t="s">
        <v>39</v>
      </c>
      <c r="D46" s="79"/>
      <c r="E46" s="79"/>
      <c r="F46" s="279">
        <v>0</v>
      </c>
      <c r="G46" s="279">
        <v>0</v>
      </c>
      <c r="H46" s="80"/>
    </row>
    <row r="47" spans="2:8" x14ac:dyDescent="0.2">
      <c r="B47" s="13"/>
      <c r="C47" s="81" t="s">
        <v>118</v>
      </c>
      <c r="D47" s="79"/>
      <c r="E47" s="79"/>
      <c r="F47" s="279">
        <v>0</v>
      </c>
      <c r="G47" s="279">
        <v>0</v>
      </c>
      <c r="H47" s="80"/>
    </row>
    <row r="48" spans="2:8" s="206" customFormat="1" x14ac:dyDescent="0.2">
      <c r="B48" s="196"/>
      <c r="C48" s="195"/>
      <c r="D48" s="204"/>
      <c r="E48" s="204"/>
      <c r="F48" s="279"/>
      <c r="G48" s="279"/>
      <c r="H48" s="193"/>
    </row>
    <row r="49" spans="2:8" x14ac:dyDescent="0.2">
      <c r="B49" s="75"/>
      <c r="C49" s="77" t="s">
        <v>132</v>
      </c>
      <c r="D49" s="76"/>
      <c r="E49" s="76"/>
      <c r="F49" s="280">
        <v>0</v>
      </c>
      <c r="G49" s="280">
        <v>0</v>
      </c>
      <c r="H49" s="80"/>
    </row>
    <row r="50" spans="2:8" x14ac:dyDescent="0.2">
      <c r="B50" s="13"/>
      <c r="C50" s="195" t="s">
        <v>337</v>
      </c>
      <c r="D50" s="79"/>
      <c r="E50" s="79"/>
      <c r="F50" s="279">
        <v>0</v>
      </c>
      <c r="G50" s="279">
        <v>0</v>
      </c>
      <c r="H50" s="80"/>
    </row>
    <row r="51" spans="2:8" x14ac:dyDescent="0.2">
      <c r="B51" s="13"/>
      <c r="C51" s="195" t="s">
        <v>338</v>
      </c>
      <c r="D51" s="79"/>
      <c r="E51" s="79"/>
      <c r="F51" s="279">
        <v>0</v>
      </c>
      <c r="G51" s="279">
        <v>0</v>
      </c>
      <c r="H51" s="80"/>
    </row>
    <row r="52" spans="2:8" x14ac:dyDescent="0.2">
      <c r="B52" s="13"/>
      <c r="C52" s="195" t="s">
        <v>339</v>
      </c>
      <c r="D52" s="79"/>
      <c r="E52" s="79"/>
      <c r="F52" s="279">
        <v>0</v>
      </c>
      <c r="G52" s="279">
        <v>0</v>
      </c>
      <c r="H52" s="80"/>
    </row>
    <row r="53" spans="2:8" x14ac:dyDescent="0.2">
      <c r="B53" s="13"/>
      <c r="C53" s="195" t="s">
        <v>340</v>
      </c>
      <c r="D53" s="79"/>
      <c r="E53" s="79"/>
      <c r="F53" s="279">
        <v>0</v>
      </c>
      <c r="G53" s="279">
        <v>0</v>
      </c>
      <c r="H53" s="80"/>
    </row>
    <row r="54" spans="2:8" x14ac:dyDescent="0.2">
      <c r="B54" s="13"/>
      <c r="C54" s="195" t="s">
        <v>341</v>
      </c>
      <c r="D54" s="79"/>
      <c r="E54" s="79"/>
      <c r="F54" s="279">
        <v>0</v>
      </c>
      <c r="G54" s="279">
        <v>0</v>
      </c>
      <c r="H54" s="80"/>
    </row>
    <row r="55" spans="2:8" s="206" customFormat="1" x14ac:dyDescent="0.2">
      <c r="B55" s="196"/>
      <c r="C55" s="195"/>
      <c r="D55" s="204"/>
      <c r="E55" s="204"/>
      <c r="F55" s="279"/>
      <c r="G55" s="279"/>
      <c r="H55" s="193"/>
    </row>
    <row r="56" spans="2:8" x14ac:dyDescent="0.2">
      <c r="B56" s="75"/>
      <c r="C56" s="77" t="s">
        <v>136</v>
      </c>
      <c r="D56" s="76"/>
      <c r="E56" s="76"/>
      <c r="F56" s="280">
        <v>32446851.32</v>
      </c>
      <c r="G56" s="280">
        <v>116632178.2</v>
      </c>
      <c r="H56" s="80"/>
    </row>
    <row r="57" spans="2:8" x14ac:dyDescent="0.2">
      <c r="B57" s="13"/>
      <c r="C57" s="81" t="s">
        <v>332</v>
      </c>
      <c r="D57" s="79"/>
      <c r="E57" s="79"/>
      <c r="F57" s="279">
        <v>32443533.359999999</v>
      </c>
      <c r="G57" s="279">
        <v>116626887.77</v>
      </c>
      <c r="H57" s="80"/>
    </row>
    <row r="58" spans="2:8" x14ac:dyDescent="0.2">
      <c r="B58" s="13"/>
      <c r="C58" s="81" t="s">
        <v>140</v>
      </c>
      <c r="D58" s="79"/>
      <c r="E58" s="79"/>
      <c r="F58" s="279">
        <v>0</v>
      </c>
      <c r="G58" s="279">
        <v>0</v>
      </c>
      <c r="H58" s="80"/>
    </row>
    <row r="59" spans="2:8" x14ac:dyDescent="0.2">
      <c r="B59" s="13"/>
      <c r="C59" s="81" t="s">
        <v>333</v>
      </c>
      <c r="D59" s="79"/>
      <c r="E59" s="79"/>
      <c r="F59" s="279">
        <v>0</v>
      </c>
      <c r="G59" s="279">
        <v>0</v>
      </c>
      <c r="H59" s="80"/>
    </row>
    <row r="60" spans="2:8" x14ac:dyDescent="0.2">
      <c r="B60" s="13"/>
      <c r="C60" s="81" t="s">
        <v>334</v>
      </c>
      <c r="D60" s="79"/>
      <c r="E60" s="79"/>
      <c r="F60" s="279">
        <v>0</v>
      </c>
      <c r="G60" s="279">
        <v>0</v>
      </c>
      <c r="H60" s="80"/>
    </row>
    <row r="61" spans="2:8" x14ac:dyDescent="0.2">
      <c r="B61" s="13"/>
      <c r="C61" s="81" t="s">
        <v>335</v>
      </c>
      <c r="D61" s="82"/>
      <c r="E61" s="82"/>
      <c r="F61" s="279">
        <v>0</v>
      </c>
      <c r="G61" s="279">
        <v>0</v>
      </c>
      <c r="H61" s="80"/>
    </row>
    <row r="62" spans="2:8" x14ac:dyDescent="0.2">
      <c r="B62" s="13"/>
      <c r="C62" s="81" t="s">
        <v>336</v>
      </c>
      <c r="D62" s="82"/>
      <c r="E62" s="82"/>
      <c r="F62" s="279">
        <v>3317.96</v>
      </c>
      <c r="G62" s="279">
        <v>5290.43</v>
      </c>
      <c r="H62" s="80"/>
    </row>
    <row r="63" spans="2:8" s="206" customFormat="1" x14ac:dyDescent="0.2">
      <c r="B63" s="196"/>
      <c r="C63" s="195"/>
      <c r="D63" s="202"/>
      <c r="E63" s="202"/>
      <c r="F63" s="279"/>
      <c r="G63" s="279"/>
      <c r="H63" s="193"/>
    </row>
    <row r="64" spans="2:8" x14ac:dyDescent="0.2">
      <c r="B64" s="75"/>
      <c r="C64" s="77" t="s">
        <v>145</v>
      </c>
      <c r="D64" s="83"/>
      <c r="E64" s="83"/>
      <c r="F64" s="280">
        <v>0</v>
      </c>
      <c r="G64" s="280">
        <v>0</v>
      </c>
      <c r="H64" s="80"/>
    </row>
    <row r="65" spans="2:8" x14ac:dyDescent="0.2">
      <c r="B65" s="13"/>
      <c r="C65" s="81" t="s">
        <v>331</v>
      </c>
      <c r="D65" s="82"/>
      <c r="E65" s="82"/>
      <c r="F65" s="279">
        <v>0</v>
      </c>
      <c r="G65" s="279">
        <v>0</v>
      </c>
      <c r="H65" s="80"/>
    </row>
    <row r="66" spans="2:8" s="206" customFormat="1" x14ac:dyDescent="0.2">
      <c r="B66" s="196"/>
      <c r="C66" s="195"/>
      <c r="D66" s="202"/>
      <c r="E66" s="202"/>
      <c r="F66" s="279"/>
      <c r="G66" s="279"/>
      <c r="H66" s="193"/>
    </row>
    <row r="67" spans="2:8" s="206" customFormat="1" x14ac:dyDescent="0.2">
      <c r="B67" s="196"/>
      <c r="C67" s="191" t="s">
        <v>291</v>
      </c>
      <c r="D67" s="202"/>
      <c r="E67" s="202"/>
      <c r="F67" s="280">
        <f>+F28+F33+F56+F64</f>
        <v>411909117.83999997</v>
      </c>
      <c r="G67" s="280">
        <f>+G28+G33+G56+G64</f>
        <v>1989563508.4299998</v>
      </c>
      <c r="H67" s="193"/>
    </row>
    <row r="68" spans="2:8" s="206" customFormat="1" x14ac:dyDescent="0.2">
      <c r="B68" s="196"/>
      <c r="C68" s="195"/>
      <c r="D68" s="202"/>
      <c r="E68" s="202"/>
      <c r="F68" s="279"/>
      <c r="G68" s="279"/>
      <c r="H68" s="193"/>
    </row>
    <row r="69" spans="2:8" s="206" customFormat="1" x14ac:dyDescent="0.2">
      <c r="B69" s="196"/>
      <c r="C69" s="191" t="s">
        <v>154</v>
      </c>
      <c r="D69" s="201"/>
      <c r="E69" s="201"/>
      <c r="F69" s="280">
        <f>+F25-F67</f>
        <v>230271289.42000002</v>
      </c>
      <c r="G69" s="280">
        <f>+G25-G67</f>
        <v>107076459.95000005</v>
      </c>
      <c r="H69" s="193"/>
    </row>
    <row r="70" spans="2:8" s="77" customFormat="1" x14ac:dyDescent="0.2">
      <c r="B70" s="84"/>
      <c r="C70" s="120"/>
      <c r="D70" s="205"/>
      <c r="E70" s="205"/>
      <c r="F70" s="194"/>
      <c r="G70" s="194"/>
      <c r="H70" s="86"/>
    </row>
    <row r="71" spans="2:8" x14ac:dyDescent="0.25">
      <c r="B71" s="56"/>
    </row>
    <row r="72" spans="2:8" x14ac:dyDescent="0.25">
      <c r="B72" s="315" t="s">
        <v>112</v>
      </c>
      <c r="C72" s="315"/>
      <c r="D72" s="315"/>
      <c r="E72" s="315"/>
      <c r="F72" s="315"/>
      <c r="G72" s="315"/>
      <c r="H72" s="315"/>
    </row>
    <row r="73" spans="2:8" x14ac:dyDescent="0.25">
      <c r="B73" s="63"/>
      <c r="C73" s="87"/>
      <c r="D73" s="87"/>
      <c r="E73" s="87"/>
      <c r="F73" s="87"/>
      <c r="G73" s="88"/>
    </row>
    <row r="74" spans="2:8" x14ac:dyDescent="0.25">
      <c r="B74" s="63"/>
      <c r="C74" s="87"/>
      <c r="D74" s="87"/>
      <c r="E74" s="87"/>
      <c r="F74" s="87"/>
      <c r="G74" s="88"/>
    </row>
    <row r="75" spans="2:8" x14ac:dyDescent="0.25">
      <c r="B75" s="35"/>
      <c r="C75" s="90"/>
      <c r="D75" s="90"/>
      <c r="E75" s="90"/>
      <c r="F75" s="35"/>
      <c r="G75" s="35"/>
    </row>
    <row r="76" spans="2:8" x14ac:dyDescent="0.25">
      <c r="B76" s="1"/>
      <c r="C76" s="35"/>
      <c r="D76" s="35"/>
      <c r="E76" s="35"/>
      <c r="F76" s="35"/>
      <c r="G76" s="35"/>
    </row>
    <row r="78" spans="2:8" ht="11.25" customHeight="1" x14ac:dyDescent="0.2">
      <c r="B78" s="321" t="s">
        <v>402</v>
      </c>
      <c r="C78" s="321"/>
      <c r="D78" s="111" t="s">
        <v>129</v>
      </c>
      <c r="E78" s="122" t="s">
        <v>130</v>
      </c>
      <c r="F78" s="233" t="s">
        <v>309</v>
      </c>
      <c r="G78" s="311" t="s">
        <v>311</v>
      </c>
      <c r="H78" s="311"/>
    </row>
    <row r="79" spans="2:8" ht="33.75" customHeight="1" x14ac:dyDescent="0.25">
      <c r="B79" s="317" t="s">
        <v>403</v>
      </c>
      <c r="C79" s="317"/>
      <c r="D79" s="118" t="s">
        <v>131</v>
      </c>
      <c r="E79" s="121" t="s">
        <v>277</v>
      </c>
      <c r="F79" s="118" t="s">
        <v>147</v>
      </c>
      <c r="G79" s="310" t="s">
        <v>312</v>
      </c>
      <c r="H79" s="310"/>
    </row>
  </sheetData>
  <mergeCells count="9">
    <mergeCell ref="B79:C79"/>
    <mergeCell ref="B2:H2"/>
    <mergeCell ref="B78:C78"/>
    <mergeCell ref="B72:H72"/>
    <mergeCell ref="C14:E14"/>
    <mergeCell ref="G78:H78"/>
    <mergeCell ref="G79:H79"/>
    <mergeCell ref="C3:E3"/>
    <mergeCell ref="C15:E1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ignoredErrors>
    <ignoredError sqref="F67:G67 F69:G69 F25:G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48"/>
  <sheetViews>
    <sheetView topLeftCell="B1" workbookViewId="0">
      <selection activeCell="B2" sqref="B2:H2"/>
    </sheetView>
  </sheetViews>
  <sheetFormatPr baseColWidth="10" defaultRowHeight="11.25" x14ac:dyDescent="0.25"/>
  <cols>
    <col min="1" max="1" width="6.7109375" style="11" customWidth="1"/>
    <col min="2" max="2" width="40.5703125" style="27" customWidth="1"/>
    <col min="3" max="3" width="23" style="27" customWidth="1"/>
    <col min="4" max="8" width="19.7109375" style="28" customWidth="1"/>
    <col min="9" max="9" width="5" style="11" customWidth="1"/>
    <col min="10" max="10" width="14" style="11" bestFit="1" customWidth="1"/>
    <col min="11" max="16384" width="11.42578125" style="11"/>
  </cols>
  <sheetData>
    <row r="2" spans="1:8" ht="90" customHeight="1" x14ac:dyDescent="0.25">
      <c r="B2" s="329" t="s">
        <v>376</v>
      </c>
      <c r="C2" s="330"/>
      <c r="D2" s="330"/>
      <c r="E2" s="330"/>
      <c r="F2" s="330"/>
      <c r="G2" s="330"/>
      <c r="H2" s="331"/>
    </row>
    <row r="3" spans="1:8" s="27" customFormat="1" ht="45" x14ac:dyDescent="0.25">
      <c r="A3" s="92"/>
      <c r="B3" s="332" t="s">
        <v>148</v>
      </c>
      <c r="C3" s="333"/>
      <c r="D3" s="134" t="s">
        <v>149</v>
      </c>
      <c r="E3" s="134" t="s">
        <v>150</v>
      </c>
      <c r="F3" s="134" t="s">
        <v>151</v>
      </c>
      <c r="G3" s="134" t="s">
        <v>152</v>
      </c>
      <c r="H3" s="134" t="s">
        <v>153</v>
      </c>
    </row>
    <row r="4" spans="1:8" ht="12" x14ac:dyDescent="0.2">
      <c r="B4" s="212" t="s">
        <v>367</v>
      </c>
      <c r="C4" s="213"/>
      <c r="D4" s="257">
        <f>+D5+D6</f>
        <v>1213380902.47</v>
      </c>
      <c r="E4" s="257">
        <v>0</v>
      </c>
      <c r="F4" s="257">
        <v>0</v>
      </c>
      <c r="G4" s="257">
        <v>0</v>
      </c>
      <c r="H4" s="257">
        <f>SUM(D4:G4)</f>
        <v>1213380902.47</v>
      </c>
    </row>
    <row r="5" spans="1:8" ht="12" x14ac:dyDescent="0.2">
      <c r="A5" s="93"/>
      <c r="B5" s="214" t="s">
        <v>39</v>
      </c>
      <c r="C5" s="215"/>
      <c r="D5" s="256">
        <f>+-1167325163.78*-1</f>
        <v>1167325163.78</v>
      </c>
      <c r="E5" s="256">
        <v>0</v>
      </c>
      <c r="F5" s="256">
        <v>0</v>
      </c>
      <c r="G5" s="256">
        <v>0</v>
      </c>
      <c r="H5" s="256">
        <f>SUM(D5:G5)</f>
        <v>1167325163.78</v>
      </c>
    </row>
    <row r="6" spans="1:8" ht="12" x14ac:dyDescent="0.2">
      <c r="A6" s="93"/>
      <c r="B6" s="214" t="s">
        <v>40</v>
      </c>
      <c r="C6" s="215"/>
      <c r="D6" s="256">
        <f>+-46055738.69*-1</f>
        <v>46055738.689999998</v>
      </c>
      <c r="E6" s="256">
        <v>0</v>
      </c>
      <c r="F6" s="256">
        <v>0</v>
      </c>
      <c r="G6" s="256">
        <v>0</v>
      </c>
      <c r="H6" s="256">
        <f>SUM(D6:G6)</f>
        <v>46055738.689999998</v>
      </c>
    </row>
    <row r="7" spans="1:8" ht="12" x14ac:dyDescent="0.2">
      <c r="A7" s="93"/>
      <c r="B7" s="216" t="s">
        <v>41</v>
      </c>
      <c r="C7" s="219"/>
      <c r="D7" s="256">
        <v>0</v>
      </c>
      <c r="E7" s="256">
        <v>0</v>
      </c>
      <c r="F7" s="256">
        <v>0</v>
      </c>
      <c r="G7" s="256">
        <v>0</v>
      </c>
      <c r="H7" s="256">
        <v>0</v>
      </c>
    </row>
    <row r="8" spans="1:8" ht="12" x14ac:dyDescent="0.2">
      <c r="A8" s="93"/>
      <c r="B8" s="216"/>
      <c r="C8" s="219"/>
      <c r="D8" s="256"/>
      <c r="E8" s="256"/>
      <c r="F8" s="256"/>
      <c r="G8" s="256"/>
      <c r="H8" s="256"/>
    </row>
    <row r="9" spans="1:8" ht="12" x14ac:dyDescent="0.2">
      <c r="B9" s="212" t="s">
        <v>368</v>
      </c>
      <c r="C9" s="213"/>
      <c r="D9" s="257">
        <v>0</v>
      </c>
      <c r="E9" s="257">
        <f>SUM(E10:E14)</f>
        <v>301638126.80000001</v>
      </c>
      <c r="F9" s="257">
        <f>SUM(F10:F14)</f>
        <v>107076459.95</v>
      </c>
      <c r="G9" s="257">
        <v>0</v>
      </c>
      <c r="H9" s="257">
        <f>SUM(D9:G9)</f>
        <v>408714586.75</v>
      </c>
    </row>
    <row r="10" spans="1:8" ht="12" x14ac:dyDescent="0.2">
      <c r="A10" s="93"/>
      <c r="B10" s="214" t="s">
        <v>154</v>
      </c>
      <c r="C10" s="215"/>
      <c r="D10" s="256">
        <v>0</v>
      </c>
      <c r="E10" s="256">
        <v>0</v>
      </c>
      <c r="F10" s="256">
        <f>+-107076459.95*-1</f>
        <v>107076459.95</v>
      </c>
      <c r="G10" s="256">
        <v>0</v>
      </c>
      <c r="H10" s="256">
        <f>SUM(D10:G10)</f>
        <v>107076459.95</v>
      </c>
    </row>
    <row r="11" spans="1:8" ht="12" x14ac:dyDescent="0.2">
      <c r="A11" s="93"/>
      <c r="B11" s="214" t="s">
        <v>44</v>
      </c>
      <c r="C11" s="215"/>
      <c r="D11" s="256">
        <v>0</v>
      </c>
      <c r="E11" s="256">
        <f>+-712987828.04*-1</f>
        <v>712987828.03999996</v>
      </c>
      <c r="F11" s="256">
        <v>0</v>
      </c>
      <c r="G11" s="256">
        <v>0</v>
      </c>
      <c r="H11" s="256">
        <f t="shared" ref="H11:H14" si="0">SUM(D11:G11)</f>
        <v>712987828.03999996</v>
      </c>
    </row>
    <row r="12" spans="1:8" ht="12" x14ac:dyDescent="0.2">
      <c r="A12" s="93"/>
      <c r="B12" s="214" t="s">
        <v>155</v>
      </c>
      <c r="C12" s="215"/>
      <c r="D12" s="256">
        <v>0</v>
      </c>
      <c r="E12" s="256">
        <f>863862.68*-1</f>
        <v>-863862.68</v>
      </c>
      <c r="F12" s="256">
        <v>0</v>
      </c>
      <c r="G12" s="256">
        <v>0</v>
      </c>
      <c r="H12" s="256">
        <f t="shared" si="0"/>
        <v>-863862.68</v>
      </c>
    </row>
    <row r="13" spans="1:8" ht="12" x14ac:dyDescent="0.2">
      <c r="A13" s="93"/>
      <c r="B13" s="214" t="s">
        <v>46</v>
      </c>
      <c r="C13" s="215"/>
      <c r="D13" s="256">
        <v>0</v>
      </c>
      <c r="E13" s="256">
        <v>0</v>
      </c>
      <c r="F13" s="256">
        <v>0</v>
      </c>
      <c r="G13" s="256">
        <v>0</v>
      </c>
      <c r="H13" s="256">
        <f t="shared" si="0"/>
        <v>0</v>
      </c>
    </row>
    <row r="14" spans="1:8" ht="12" x14ac:dyDescent="0.2">
      <c r="A14" s="93"/>
      <c r="B14" s="216" t="s">
        <v>47</v>
      </c>
      <c r="C14" s="215"/>
      <c r="D14" s="256">
        <v>0</v>
      </c>
      <c r="E14" s="256">
        <f>410485838.56*-1</f>
        <v>-410485838.56</v>
      </c>
      <c r="F14" s="256">
        <v>0</v>
      </c>
      <c r="G14" s="256">
        <v>0</v>
      </c>
      <c r="H14" s="256">
        <f t="shared" si="0"/>
        <v>-410485838.56</v>
      </c>
    </row>
    <row r="15" spans="1:8" ht="12" x14ac:dyDescent="0.2">
      <c r="A15" s="93"/>
      <c r="B15" s="216"/>
      <c r="C15" s="215"/>
      <c r="D15" s="256"/>
      <c r="E15" s="256"/>
      <c r="F15" s="256"/>
      <c r="G15" s="256"/>
      <c r="H15" s="256"/>
    </row>
    <row r="16" spans="1:8" ht="22.5" customHeight="1" x14ac:dyDescent="0.2">
      <c r="B16" s="334" t="s">
        <v>369</v>
      </c>
      <c r="C16" s="334"/>
      <c r="D16" s="257">
        <v>0</v>
      </c>
      <c r="E16" s="257">
        <v>0</v>
      </c>
      <c r="F16" s="257">
        <v>0</v>
      </c>
      <c r="G16" s="257">
        <v>0</v>
      </c>
      <c r="H16" s="257">
        <v>0</v>
      </c>
    </row>
    <row r="17" spans="1:10" ht="12" x14ac:dyDescent="0.2">
      <c r="A17" s="93"/>
      <c r="B17" s="214" t="s">
        <v>49</v>
      </c>
      <c r="C17" s="215"/>
      <c r="D17" s="256">
        <v>0</v>
      </c>
      <c r="E17" s="256">
        <v>0</v>
      </c>
      <c r="F17" s="256">
        <v>0</v>
      </c>
      <c r="G17" s="256">
        <v>0</v>
      </c>
      <c r="H17" s="256">
        <v>0</v>
      </c>
      <c r="I17" s="138"/>
    </row>
    <row r="18" spans="1:10" ht="12" x14ac:dyDescent="0.2">
      <c r="A18" s="93"/>
      <c r="B18" s="216" t="s">
        <v>50</v>
      </c>
      <c r="C18" s="219"/>
      <c r="D18" s="256">
        <v>0</v>
      </c>
      <c r="E18" s="256">
        <v>0</v>
      </c>
      <c r="F18" s="256">
        <v>0</v>
      </c>
      <c r="G18" s="256">
        <v>0</v>
      </c>
      <c r="H18" s="256">
        <v>0</v>
      </c>
    </row>
    <row r="19" spans="1:10" ht="12" x14ac:dyDescent="0.2">
      <c r="A19" s="93"/>
      <c r="B19" s="214"/>
      <c r="C19" s="215"/>
      <c r="D19" s="256"/>
      <c r="E19" s="256"/>
      <c r="F19" s="256"/>
      <c r="G19" s="256"/>
      <c r="H19" s="256"/>
    </row>
    <row r="20" spans="1:10" ht="12" x14ac:dyDescent="0.2">
      <c r="B20" s="247" t="s">
        <v>350</v>
      </c>
      <c r="C20" s="246"/>
      <c r="D20" s="258">
        <f>+D4+D9+D16</f>
        <v>1213380902.47</v>
      </c>
      <c r="E20" s="258">
        <f t="shared" ref="E20:F20" si="1">+E4+E9+E16</f>
        <v>301638126.80000001</v>
      </c>
      <c r="F20" s="258">
        <f t="shared" si="1"/>
        <v>107076459.95</v>
      </c>
      <c r="G20" s="258">
        <v>0</v>
      </c>
      <c r="H20" s="258">
        <f>SUM(D20:G20)</f>
        <v>1622095489.22</v>
      </c>
      <c r="I20" s="167"/>
      <c r="J20" s="138"/>
    </row>
    <row r="21" spans="1:10" ht="12" x14ac:dyDescent="0.2">
      <c r="B21" s="217"/>
      <c r="C21" s="218"/>
      <c r="D21" s="256"/>
      <c r="E21" s="256"/>
      <c r="F21" s="256"/>
      <c r="G21" s="256"/>
      <c r="H21" s="256"/>
      <c r="I21" s="245"/>
      <c r="J21" s="138"/>
    </row>
    <row r="22" spans="1:10" ht="12" x14ac:dyDescent="0.2">
      <c r="B22" s="212" t="s">
        <v>370</v>
      </c>
      <c r="C22" s="213"/>
      <c r="D22" s="257"/>
      <c r="E22" s="257"/>
      <c r="F22" s="257"/>
      <c r="G22" s="257"/>
      <c r="H22" s="257"/>
    </row>
    <row r="23" spans="1:10" ht="12" x14ac:dyDescent="0.2">
      <c r="A23" s="93"/>
      <c r="B23" s="214" t="s">
        <v>39</v>
      </c>
      <c r="C23" s="215"/>
      <c r="D23" s="256">
        <v>0</v>
      </c>
      <c r="E23" s="256">
        <v>0</v>
      </c>
      <c r="F23" s="256">
        <v>0</v>
      </c>
      <c r="G23" s="256">
        <v>0</v>
      </c>
      <c r="H23" s="256">
        <v>0</v>
      </c>
    </row>
    <row r="24" spans="1:10" ht="12" x14ac:dyDescent="0.2">
      <c r="A24" s="93"/>
      <c r="B24" s="214" t="s">
        <v>40</v>
      </c>
      <c r="C24" s="215"/>
      <c r="D24" s="256">
        <v>0</v>
      </c>
      <c r="E24" s="256">
        <v>0</v>
      </c>
      <c r="F24" s="256">
        <v>0</v>
      </c>
      <c r="G24" s="256">
        <v>0</v>
      </c>
      <c r="H24" s="256">
        <v>0</v>
      </c>
    </row>
    <row r="25" spans="1:10" ht="12" x14ac:dyDescent="0.2">
      <c r="A25" s="93"/>
      <c r="B25" s="216" t="s">
        <v>41</v>
      </c>
      <c r="C25" s="219"/>
      <c r="D25" s="256">
        <v>0</v>
      </c>
      <c r="E25" s="256">
        <v>0</v>
      </c>
      <c r="F25" s="256">
        <v>0</v>
      </c>
      <c r="G25" s="256">
        <v>0</v>
      </c>
      <c r="H25" s="256">
        <v>0</v>
      </c>
    </row>
    <row r="26" spans="1:10" ht="12" x14ac:dyDescent="0.2">
      <c r="A26" s="93"/>
      <c r="B26" s="216"/>
      <c r="C26" s="219"/>
      <c r="D26" s="256"/>
      <c r="E26" s="256"/>
      <c r="F26" s="256"/>
      <c r="G26" s="256"/>
      <c r="H26" s="256"/>
    </row>
    <row r="27" spans="1:10" ht="12" x14ac:dyDescent="0.2">
      <c r="B27" s="212" t="s">
        <v>371</v>
      </c>
      <c r="C27" s="213"/>
      <c r="D27" s="257">
        <v>0</v>
      </c>
      <c r="E27" s="257">
        <f>SUM(E28:E32)</f>
        <v>106407424.22</v>
      </c>
      <c r="F27" s="257">
        <f>SUM(F28:F32)</f>
        <v>123194829.46999998</v>
      </c>
      <c r="G27" s="257">
        <v>0</v>
      </c>
      <c r="H27" s="257">
        <f>SUM(D27:G27)</f>
        <v>229602253.69</v>
      </c>
      <c r="I27" s="140"/>
      <c r="J27" s="138"/>
    </row>
    <row r="28" spans="1:10" ht="12" x14ac:dyDescent="0.2">
      <c r="A28" s="93"/>
      <c r="B28" s="214" t="s">
        <v>154</v>
      </c>
      <c r="C28" s="215"/>
      <c r="D28" s="256">
        <v>0</v>
      </c>
      <c r="E28" s="256">
        <v>0</v>
      </c>
      <c r="F28" s="256">
        <f>+-230271289.42*-1</f>
        <v>230271289.41999999</v>
      </c>
      <c r="G28" s="256">
        <v>0</v>
      </c>
      <c r="H28" s="256">
        <f>SUM(D28:G28)</f>
        <v>230271289.41999999</v>
      </c>
    </row>
    <row r="29" spans="1:10" ht="12" x14ac:dyDescent="0.2">
      <c r="A29" s="93"/>
      <c r="B29" s="214" t="s">
        <v>44</v>
      </c>
      <c r="C29" s="215"/>
      <c r="D29" s="256">
        <v>0</v>
      </c>
      <c r="E29" s="256">
        <f>+-106407424.22*-1</f>
        <v>106407424.22</v>
      </c>
      <c r="F29" s="256">
        <f>107076459.95*-1</f>
        <v>-107076459.95</v>
      </c>
      <c r="G29" s="256">
        <v>0</v>
      </c>
      <c r="H29" s="256">
        <f>SUM(D29:G29)</f>
        <v>-669035.73000000417</v>
      </c>
    </row>
    <row r="30" spans="1:10" ht="12" x14ac:dyDescent="0.2">
      <c r="A30" s="93"/>
      <c r="B30" s="214" t="s">
        <v>155</v>
      </c>
      <c r="C30" s="215"/>
      <c r="D30" s="256">
        <v>0</v>
      </c>
      <c r="E30" s="256">
        <v>0</v>
      </c>
      <c r="F30" s="256">
        <v>0</v>
      </c>
      <c r="G30" s="256">
        <v>0</v>
      </c>
      <c r="H30" s="256">
        <v>0</v>
      </c>
    </row>
    <row r="31" spans="1:10" ht="12" x14ac:dyDescent="0.2">
      <c r="A31" s="93"/>
      <c r="B31" s="214" t="s">
        <v>46</v>
      </c>
      <c r="C31" s="215"/>
      <c r="D31" s="256">
        <v>0</v>
      </c>
      <c r="E31" s="256">
        <v>0</v>
      </c>
      <c r="F31" s="256">
        <v>0</v>
      </c>
      <c r="G31" s="256">
        <v>0</v>
      </c>
      <c r="H31" s="256">
        <v>0</v>
      </c>
    </row>
    <row r="32" spans="1:10" ht="12.75" customHeight="1" x14ac:dyDescent="0.2">
      <c r="A32" s="93"/>
      <c r="B32" s="214" t="s">
        <v>47</v>
      </c>
      <c r="C32" s="215"/>
      <c r="D32" s="256">
        <v>0</v>
      </c>
      <c r="E32" s="256">
        <v>0</v>
      </c>
      <c r="F32" s="256">
        <v>0</v>
      </c>
      <c r="G32" s="256">
        <v>0</v>
      </c>
      <c r="H32" s="256">
        <v>0</v>
      </c>
    </row>
    <row r="33" spans="1:11" ht="12.75" customHeight="1" x14ac:dyDescent="0.2">
      <c r="A33" s="93"/>
      <c r="B33" s="214"/>
      <c r="C33" s="215"/>
      <c r="D33" s="256"/>
      <c r="E33" s="256"/>
      <c r="F33" s="256"/>
      <c r="G33" s="256"/>
      <c r="H33" s="256"/>
    </row>
    <row r="34" spans="1:11" ht="22.5" customHeight="1" x14ac:dyDescent="0.2">
      <c r="B34" s="334" t="s">
        <v>372</v>
      </c>
      <c r="C34" s="334"/>
      <c r="D34" s="257">
        <v>0</v>
      </c>
      <c r="E34" s="257">
        <v>0</v>
      </c>
      <c r="F34" s="257">
        <v>0</v>
      </c>
      <c r="G34" s="257">
        <v>0</v>
      </c>
      <c r="H34" s="257">
        <v>0</v>
      </c>
    </row>
    <row r="35" spans="1:11" ht="12" x14ac:dyDescent="0.2">
      <c r="A35" s="93"/>
      <c r="B35" s="214" t="s">
        <v>49</v>
      </c>
      <c r="C35" s="215"/>
      <c r="D35" s="256">
        <v>0</v>
      </c>
      <c r="E35" s="256">
        <v>0</v>
      </c>
      <c r="F35" s="256">
        <v>0</v>
      </c>
      <c r="G35" s="256">
        <v>0</v>
      </c>
      <c r="H35" s="256">
        <v>0</v>
      </c>
    </row>
    <row r="36" spans="1:11" ht="12" x14ac:dyDescent="0.2">
      <c r="A36" s="93"/>
      <c r="B36" s="216" t="s">
        <v>50</v>
      </c>
      <c r="C36" s="219"/>
      <c r="D36" s="256">
        <v>0</v>
      </c>
      <c r="E36" s="256">
        <v>0</v>
      </c>
      <c r="F36" s="256">
        <v>0</v>
      </c>
      <c r="G36" s="256">
        <v>0</v>
      </c>
      <c r="H36" s="256">
        <v>0</v>
      </c>
    </row>
    <row r="37" spans="1:11" ht="12" x14ac:dyDescent="0.2">
      <c r="A37" s="93"/>
      <c r="B37" s="216"/>
      <c r="C37" s="219"/>
      <c r="D37" s="256"/>
      <c r="E37" s="256"/>
      <c r="F37" s="256"/>
      <c r="G37" s="256"/>
      <c r="H37" s="256"/>
    </row>
    <row r="38" spans="1:11" ht="12" x14ac:dyDescent="0.2">
      <c r="B38" s="248" t="s">
        <v>373</v>
      </c>
      <c r="C38" s="249"/>
      <c r="D38" s="258">
        <f>+D20</f>
        <v>1213380902.47</v>
      </c>
      <c r="E38" s="258">
        <f>+E20+E27</f>
        <v>408045551.01999998</v>
      </c>
      <c r="F38" s="258">
        <f>+F20+F27</f>
        <v>230271289.41999999</v>
      </c>
      <c r="G38" s="258">
        <v>0</v>
      </c>
      <c r="H38" s="258">
        <f>+H20+H27</f>
        <v>1851697742.9100001</v>
      </c>
      <c r="I38" s="139"/>
      <c r="J38" s="138"/>
    </row>
    <row r="39" spans="1:11" x14ac:dyDescent="0.25">
      <c r="B39" s="56"/>
      <c r="C39" s="56"/>
      <c r="D39" s="94"/>
      <c r="E39" s="94"/>
      <c r="F39" s="94"/>
      <c r="G39" s="186"/>
      <c r="H39" s="186">
        <f>+ESF!H48</f>
        <v>1851697742.9100001</v>
      </c>
    </row>
    <row r="40" spans="1:11" x14ac:dyDescent="0.25">
      <c r="B40" s="315" t="s">
        <v>112</v>
      </c>
      <c r="C40" s="315"/>
      <c r="D40" s="315"/>
      <c r="E40" s="315"/>
      <c r="F40" s="315"/>
      <c r="G40" s="315"/>
      <c r="H40" s="315"/>
      <c r="I40" s="139"/>
    </row>
    <row r="41" spans="1:11" x14ac:dyDescent="0.25">
      <c r="H41" s="28" t="s">
        <v>276</v>
      </c>
    </row>
    <row r="42" spans="1:11" x14ac:dyDescent="0.25">
      <c r="G42" s="28" t="s">
        <v>276</v>
      </c>
    </row>
    <row r="47" spans="1:11" ht="11.25" customHeight="1" x14ac:dyDescent="0.15">
      <c r="B47" s="305" t="s">
        <v>402</v>
      </c>
      <c r="C47" s="326" t="s">
        <v>129</v>
      </c>
      <c r="D47" s="326"/>
      <c r="E47" s="71" t="s">
        <v>130</v>
      </c>
      <c r="F47" s="327" t="s">
        <v>309</v>
      </c>
      <c r="G47" s="327"/>
      <c r="H47" s="311" t="s">
        <v>311</v>
      </c>
      <c r="I47" s="311"/>
      <c r="J47" s="135"/>
      <c r="K47" s="62"/>
    </row>
    <row r="48" spans="1:11" ht="22.5" customHeight="1" x14ac:dyDescent="0.25">
      <c r="B48" s="306" t="s">
        <v>403</v>
      </c>
      <c r="C48" s="309" t="s">
        <v>131</v>
      </c>
      <c r="D48" s="309"/>
      <c r="E48" s="187" t="s">
        <v>277</v>
      </c>
      <c r="F48" s="328" t="s">
        <v>147</v>
      </c>
      <c r="G48" s="328"/>
      <c r="H48" s="310" t="s">
        <v>312</v>
      </c>
      <c r="I48" s="310"/>
      <c r="J48" s="136"/>
      <c r="K48" s="68"/>
    </row>
  </sheetData>
  <mergeCells count="11">
    <mergeCell ref="C47:D47"/>
    <mergeCell ref="C48:D48"/>
    <mergeCell ref="F47:G47"/>
    <mergeCell ref="F48:G48"/>
    <mergeCell ref="B2:H2"/>
    <mergeCell ref="B40:H40"/>
    <mergeCell ref="B3:C3"/>
    <mergeCell ref="B16:C16"/>
    <mergeCell ref="B34:C34"/>
    <mergeCell ref="H47:I47"/>
    <mergeCell ref="H48:I4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7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H2"/>
    </sheetView>
  </sheetViews>
  <sheetFormatPr baseColWidth="10" defaultRowHeight="11.25" x14ac:dyDescent="0.25"/>
  <cols>
    <col min="1" max="2" width="6.7109375" style="63" customWidth="1"/>
    <col min="3" max="3" width="22.28515625" style="87" customWidth="1"/>
    <col min="4" max="4" width="14.5703125" style="87" customWidth="1"/>
    <col min="5" max="5" width="12.85546875" style="87" customWidth="1"/>
    <col min="6" max="6" width="20.85546875" style="87" customWidth="1"/>
    <col min="7" max="7" width="23.7109375" style="87" customWidth="1"/>
    <col min="8" max="8" width="22.140625" style="88" customWidth="1"/>
    <col min="9" max="9" width="5.42578125" style="63" customWidth="1"/>
    <col min="10" max="10" width="14.140625" style="285" customWidth="1"/>
    <col min="11" max="11" width="13.5703125" style="63" customWidth="1"/>
    <col min="12" max="12" width="11.42578125" style="63"/>
    <col min="13" max="14" width="12.140625" style="63" bestFit="1" customWidth="1"/>
    <col min="15" max="16384" width="11.42578125" style="63"/>
  </cols>
  <sheetData>
    <row r="2" spans="2:14" ht="90" customHeight="1" x14ac:dyDescent="0.25">
      <c r="B2" s="318" t="s">
        <v>377</v>
      </c>
      <c r="C2" s="319"/>
      <c r="D2" s="319"/>
      <c r="E2" s="319"/>
      <c r="F2" s="319"/>
      <c r="G2" s="319"/>
      <c r="H2" s="320"/>
    </row>
    <row r="3" spans="2:14" s="95" customFormat="1" ht="15" customHeight="1" x14ac:dyDescent="0.2">
      <c r="B3" s="127"/>
      <c r="C3" s="337" t="s">
        <v>261</v>
      </c>
      <c r="D3" s="337"/>
      <c r="E3" s="337"/>
      <c r="F3" s="338"/>
      <c r="G3" s="73" t="s">
        <v>54</v>
      </c>
      <c r="H3" s="73" t="s">
        <v>55</v>
      </c>
      <c r="J3" s="283" t="s">
        <v>383</v>
      </c>
    </row>
    <row r="4" spans="2:14" s="98" customFormat="1" x14ac:dyDescent="0.2">
      <c r="B4" s="96"/>
      <c r="C4" s="97" t="s">
        <v>0</v>
      </c>
      <c r="D4" s="97"/>
      <c r="E4" s="97"/>
      <c r="F4" s="97"/>
      <c r="G4" s="293">
        <f>+G5+G14</f>
        <v>52660325.439999998</v>
      </c>
      <c r="H4" s="294">
        <f>+H5+H14</f>
        <v>210540904.63</v>
      </c>
      <c r="J4" s="281">
        <f>+K4-N4</f>
        <v>0</v>
      </c>
      <c r="K4" s="281">
        <f>+H4-G4</f>
        <v>157880579.19</v>
      </c>
      <c r="M4" s="287">
        <v>0</v>
      </c>
      <c r="N4" s="287">
        <v>157880579.19</v>
      </c>
    </row>
    <row r="5" spans="2:14" ht="12.75" customHeight="1" x14ac:dyDescent="0.2">
      <c r="B5" s="75"/>
      <c r="C5" s="83" t="s">
        <v>2</v>
      </c>
      <c r="D5" s="83"/>
      <c r="E5" s="83"/>
      <c r="F5" s="83"/>
      <c r="G5" s="295">
        <f>SUM(G6:G12)</f>
        <v>21832037.709999997</v>
      </c>
      <c r="H5" s="296">
        <f>SUM(H6:H12)</f>
        <v>176363642.02000001</v>
      </c>
      <c r="J5" s="281">
        <f t="shared" ref="J5:J6" si="0">+K5-N5</f>
        <v>0</v>
      </c>
      <c r="K5" s="281">
        <f>+H5-G5</f>
        <v>154531604.31</v>
      </c>
      <c r="M5" s="288">
        <v>0</v>
      </c>
      <c r="N5" s="288">
        <v>154531604.31</v>
      </c>
    </row>
    <row r="6" spans="2:14" x14ac:dyDescent="0.2">
      <c r="B6" s="13"/>
      <c r="C6" s="81" t="s">
        <v>62</v>
      </c>
      <c r="D6" s="82"/>
      <c r="E6" s="82"/>
      <c r="F6" s="82"/>
      <c r="G6" s="297">
        <v>0</v>
      </c>
      <c r="H6" s="298">
        <v>176363642.02000001</v>
      </c>
      <c r="J6" s="281">
        <f t="shared" si="0"/>
        <v>0</v>
      </c>
      <c r="K6" s="281">
        <f t="shared" ref="K6:K56" si="1">+H6-G6</f>
        <v>176363642.02000001</v>
      </c>
      <c r="M6" s="288">
        <v>0</v>
      </c>
      <c r="N6" s="288">
        <v>176363642.02000001</v>
      </c>
    </row>
    <row r="7" spans="2:14" x14ac:dyDescent="0.25">
      <c r="B7" s="13"/>
      <c r="C7" s="81" t="s">
        <v>65</v>
      </c>
      <c r="D7" s="82"/>
      <c r="E7" s="82"/>
      <c r="F7" s="82"/>
      <c r="G7" s="299">
        <v>4434987.87</v>
      </c>
      <c r="H7" s="300">
        <v>0</v>
      </c>
      <c r="J7" s="282">
        <f>+K7+M7</f>
        <v>0</v>
      </c>
      <c r="K7" s="281">
        <f t="shared" si="1"/>
        <v>-4434987.87</v>
      </c>
      <c r="M7" s="288">
        <v>4434987.87</v>
      </c>
      <c r="N7" s="288">
        <v>0</v>
      </c>
    </row>
    <row r="8" spans="2:14" x14ac:dyDescent="0.25">
      <c r="B8" s="13"/>
      <c r="C8" s="81" t="s">
        <v>68</v>
      </c>
      <c r="D8" s="82"/>
      <c r="E8" s="82"/>
      <c r="F8" s="82"/>
      <c r="G8" s="299">
        <v>12393786.869999999</v>
      </c>
      <c r="H8" s="300">
        <v>0</v>
      </c>
      <c r="J8" s="282">
        <f t="shared" ref="J8:J12" si="2">+K8+M8</f>
        <v>0</v>
      </c>
      <c r="K8" s="281">
        <f t="shared" si="1"/>
        <v>-12393786.869999999</v>
      </c>
      <c r="M8" s="288">
        <v>12393786.869999999</v>
      </c>
      <c r="N8" s="288">
        <v>0</v>
      </c>
    </row>
    <row r="9" spans="2:14" x14ac:dyDescent="0.25">
      <c r="B9" s="13"/>
      <c r="C9" s="81" t="s">
        <v>10</v>
      </c>
      <c r="D9" s="82"/>
      <c r="E9" s="82"/>
      <c r="F9" s="82"/>
      <c r="G9" s="299">
        <v>0</v>
      </c>
      <c r="H9" s="300">
        <v>0</v>
      </c>
      <c r="J9" s="282">
        <f t="shared" si="2"/>
        <v>0</v>
      </c>
      <c r="K9" s="281">
        <f t="shared" si="1"/>
        <v>0</v>
      </c>
      <c r="M9" s="288">
        <v>0</v>
      </c>
      <c r="N9" s="288">
        <v>0</v>
      </c>
    </row>
    <row r="10" spans="2:14" x14ac:dyDescent="0.25">
      <c r="B10" s="13"/>
      <c r="C10" s="81" t="s">
        <v>12</v>
      </c>
      <c r="D10" s="82"/>
      <c r="E10" s="82"/>
      <c r="F10" s="82"/>
      <c r="G10" s="299">
        <v>5003262.97</v>
      </c>
      <c r="H10" s="300">
        <v>0</v>
      </c>
      <c r="J10" s="282">
        <f t="shared" si="2"/>
        <v>0</v>
      </c>
      <c r="K10" s="281">
        <f t="shared" si="1"/>
        <v>-5003262.97</v>
      </c>
      <c r="M10" s="288">
        <v>5003262.97</v>
      </c>
      <c r="N10" s="288">
        <v>0</v>
      </c>
    </row>
    <row r="11" spans="2:14" x14ac:dyDescent="0.25">
      <c r="B11" s="13"/>
      <c r="C11" s="81" t="s">
        <v>75</v>
      </c>
      <c r="D11" s="82"/>
      <c r="E11" s="82"/>
      <c r="F11" s="82"/>
      <c r="G11" s="299">
        <v>0</v>
      </c>
      <c r="H11" s="300">
        <v>0</v>
      </c>
      <c r="J11" s="282">
        <f t="shared" si="2"/>
        <v>0</v>
      </c>
      <c r="K11" s="281">
        <f t="shared" si="1"/>
        <v>0</v>
      </c>
      <c r="M11" s="288">
        <v>0</v>
      </c>
      <c r="N11" s="288">
        <v>0</v>
      </c>
    </row>
    <row r="12" spans="2:14" x14ac:dyDescent="0.25">
      <c r="B12" s="13"/>
      <c r="C12" s="81" t="s">
        <v>78</v>
      </c>
      <c r="D12" s="82"/>
      <c r="E12" s="82"/>
      <c r="F12" s="82"/>
      <c r="G12" s="299">
        <v>0</v>
      </c>
      <c r="H12" s="300">
        <v>0</v>
      </c>
      <c r="J12" s="282">
        <f t="shared" si="2"/>
        <v>0</v>
      </c>
      <c r="K12" s="281">
        <f t="shared" si="1"/>
        <v>0</v>
      </c>
      <c r="M12" s="288">
        <v>0</v>
      </c>
      <c r="N12" s="288">
        <v>0</v>
      </c>
    </row>
    <row r="13" spans="2:14" x14ac:dyDescent="0.25">
      <c r="B13" s="196"/>
      <c r="C13" s="195"/>
      <c r="D13" s="202"/>
      <c r="E13" s="202"/>
      <c r="F13" s="202"/>
      <c r="G13" s="301"/>
      <c r="H13" s="302"/>
      <c r="M13" s="288">
        <v>0</v>
      </c>
      <c r="N13" s="288">
        <v>3348974.88</v>
      </c>
    </row>
    <row r="14" spans="2:14" x14ac:dyDescent="0.25">
      <c r="B14" s="75"/>
      <c r="C14" s="83" t="s">
        <v>19</v>
      </c>
      <c r="D14" s="83"/>
      <c r="E14" s="83"/>
      <c r="F14" s="83"/>
      <c r="G14" s="303">
        <f>SUM(G15:G23)</f>
        <v>30828287.73</v>
      </c>
      <c r="H14" s="304">
        <f>SUM(H15:H23)</f>
        <v>34177262.609999999</v>
      </c>
      <c r="J14" s="282">
        <f>+K14-N13</f>
        <v>0</v>
      </c>
      <c r="K14" s="281">
        <f t="shared" si="1"/>
        <v>3348974.879999999</v>
      </c>
      <c r="M14" s="288">
        <v>0</v>
      </c>
      <c r="N14" s="288">
        <v>0</v>
      </c>
    </row>
    <row r="15" spans="2:14" x14ac:dyDescent="0.25">
      <c r="B15" s="13"/>
      <c r="C15" s="110" t="s">
        <v>81</v>
      </c>
      <c r="D15" s="82"/>
      <c r="E15" s="82"/>
      <c r="F15" s="82"/>
      <c r="G15" s="299">
        <v>0</v>
      </c>
      <c r="H15" s="300">
        <v>0</v>
      </c>
      <c r="J15" s="282">
        <f t="shared" ref="J15:J23" si="3">+K15-N14</f>
        <v>0</v>
      </c>
      <c r="K15" s="281">
        <f t="shared" si="1"/>
        <v>0</v>
      </c>
      <c r="M15" s="288">
        <v>0</v>
      </c>
      <c r="N15" s="288">
        <v>88543</v>
      </c>
    </row>
    <row r="16" spans="2:14" x14ac:dyDescent="0.25">
      <c r="B16" s="13"/>
      <c r="C16" s="81" t="s">
        <v>84</v>
      </c>
      <c r="D16" s="82"/>
      <c r="E16" s="82"/>
      <c r="F16" s="82"/>
      <c r="G16" s="299">
        <v>0</v>
      </c>
      <c r="H16" s="300">
        <v>88543</v>
      </c>
      <c r="J16" s="282">
        <f t="shared" si="3"/>
        <v>0</v>
      </c>
      <c r="K16" s="281">
        <f t="shared" si="1"/>
        <v>88543</v>
      </c>
      <c r="M16" s="288">
        <v>0</v>
      </c>
      <c r="N16" s="288">
        <v>21463574.140000001</v>
      </c>
    </row>
    <row r="17" spans="2:14" x14ac:dyDescent="0.25">
      <c r="B17" s="13"/>
      <c r="C17" s="81" t="s">
        <v>85</v>
      </c>
      <c r="D17" s="82"/>
      <c r="E17" s="82"/>
      <c r="F17" s="82"/>
      <c r="G17" s="299">
        <v>0</v>
      </c>
      <c r="H17" s="300">
        <v>21463574.140000001</v>
      </c>
      <c r="J17" s="282">
        <f t="shared" si="3"/>
        <v>0</v>
      </c>
      <c r="K17" s="281">
        <f t="shared" si="1"/>
        <v>21463574.140000001</v>
      </c>
      <c r="M17" s="288">
        <v>0</v>
      </c>
      <c r="N17" s="288">
        <v>12620047.970000001</v>
      </c>
    </row>
    <row r="18" spans="2:14" x14ac:dyDescent="0.25">
      <c r="B18" s="13"/>
      <c r="C18" s="81" t="s">
        <v>87</v>
      </c>
      <c r="D18" s="82"/>
      <c r="E18" s="82"/>
      <c r="F18" s="82"/>
      <c r="G18" s="299">
        <v>0</v>
      </c>
      <c r="H18" s="300">
        <v>12620047.970000001</v>
      </c>
      <c r="J18" s="282">
        <f t="shared" si="3"/>
        <v>0</v>
      </c>
      <c r="K18" s="281">
        <f t="shared" si="1"/>
        <v>12620047.970000001</v>
      </c>
      <c r="M18" s="288">
        <v>0</v>
      </c>
      <c r="N18" s="288">
        <v>5097.5</v>
      </c>
    </row>
    <row r="19" spans="2:14" x14ac:dyDescent="0.25">
      <c r="B19" s="13"/>
      <c r="C19" s="81" t="s">
        <v>88</v>
      </c>
      <c r="D19" s="82"/>
      <c r="E19" s="82"/>
      <c r="F19" s="82"/>
      <c r="G19" s="299">
        <v>0</v>
      </c>
      <c r="H19" s="300">
        <v>5097.5</v>
      </c>
      <c r="J19" s="282">
        <f t="shared" si="3"/>
        <v>0</v>
      </c>
      <c r="K19" s="281">
        <f t="shared" si="1"/>
        <v>5097.5</v>
      </c>
      <c r="M19" s="288">
        <v>30828287.73</v>
      </c>
      <c r="N19" s="288">
        <v>0</v>
      </c>
    </row>
    <row r="20" spans="2:14" x14ac:dyDescent="0.25">
      <c r="B20" s="13"/>
      <c r="C20" s="81" t="s">
        <v>91</v>
      </c>
      <c r="D20" s="82"/>
      <c r="E20" s="82"/>
      <c r="F20" s="82"/>
      <c r="G20" s="299">
        <v>30828287.73</v>
      </c>
      <c r="H20" s="300">
        <v>0</v>
      </c>
      <c r="J20" s="282">
        <f>+K20+M19</f>
        <v>0</v>
      </c>
      <c r="K20" s="281">
        <f t="shared" si="1"/>
        <v>-30828287.73</v>
      </c>
      <c r="M20" s="288">
        <v>0</v>
      </c>
      <c r="N20" s="288">
        <v>0</v>
      </c>
    </row>
    <row r="21" spans="2:14" x14ac:dyDescent="0.25">
      <c r="B21" s="13"/>
      <c r="C21" s="81" t="s">
        <v>93</v>
      </c>
      <c r="D21" s="82"/>
      <c r="E21" s="82"/>
      <c r="F21" s="82"/>
      <c r="G21" s="299">
        <v>0</v>
      </c>
      <c r="H21" s="300">
        <v>0</v>
      </c>
      <c r="J21" s="282">
        <f t="shared" si="3"/>
        <v>0</v>
      </c>
      <c r="K21" s="281">
        <f t="shared" si="1"/>
        <v>0</v>
      </c>
      <c r="M21" s="288">
        <v>0</v>
      </c>
      <c r="N21" s="288">
        <v>0</v>
      </c>
    </row>
    <row r="22" spans="2:14" x14ac:dyDescent="0.25">
      <c r="B22" s="13"/>
      <c r="C22" s="81" t="s">
        <v>95</v>
      </c>
      <c r="D22" s="82"/>
      <c r="E22" s="82"/>
      <c r="F22" s="82"/>
      <c r="G22" s="299">
        <v>0</v>
      </c>
      <c r="H22" s="300">
        <v>0</v>
      </c>
      <c r="J22" s="282">
        <f t="shared" si="3"/>
        <v>0</v>
      </c>
      <c r="K22" s="281">
        <f t="shared" si="1"/>
        <v>0</v>
      </c>
      <c r="M22" s="288">
        <v>0</v>
      </c>
      <c r="N22" s="288">
        <v>0</v>
      </c>
    </row>
    <row r="23" spans="2:14" x14ac:dyDescent="0.25">
      <c r="B23" s="13"/>
      <c r="C23" s="81" t="s">
        <v>97</v>
      </c>
      <c r="D23" s="82"/>
      <c r="E23" s="82"/>
      <c r="F23" s="82"/>
      <c r="G23" s="299">
        <v>0</v>
      </c>
      <c r="H23" s="300">
        <v>0</v>
      </c>
      <c r="J23" s="282">
        <f t="shared" si="3"/>
        <v>0</v>
      </c>
      <c r="K23" s="281">
        <f t="shared" si="1"/>
        <v>0</v>
      </c>
      <c r="M23" s="289">
        <v>0</v>
      </c>
      <c r="N23" s="289">
        <v>71721674.5</v>
      </c>
    </row>
    <row r="24" spans="2:14" x14ac:dyDescent="0.25">
      <c r="B24" s="196"/>
      <c r="C24" s="195"/>
      <c r="D24" s="202"/>
      <c r="E24" s="202"/>
      <c r="F24" s="202"/>
      <c r="G24" s="301"/>
      <c r="H24" s="302"/>
      <c r="M24" s="288">
        <v>0</v>
      </c>
      <c r="N24" s="288">
        <v>96482280.060000002</v>
      </c>
    </row>
    <row r="25" spans="2:14" s="98" customFormat="1" x14ac:dyDescent="0.25">
      <c r="B25" s="75"/>
      <c r="C25" s="83" t="s">
        <v>1</v>
      </c>
      <c r="D25" s="83"/>
      <c r="E25" s="83"/>
      <c r="F25" s="83"/>
      <c r="G25" s="303">
        <f>+G26+G36</f>
        <v>34169415.259999998</v>
      </c>
      <c r="H25" s="304">
        <f>+H26+H36</f>
        <v>105891089.75999999</v>
      </c>
      <c r="J25" s="281">
        <f>+K25-N23</f>
        <v>0</v>
      </c>
      <c r="K25" s="281">
        <f t="shared" si="1"/>
        <v>71721674.5</v>
      </c>
      <c r="M25" s="288">
        <v>0</v>
      </c>
      <c r="N25" s="288">
        <v>96482858.849999994</v>
      </c>
    </row>
    <row r="26" spans="2:14" x14ac:dyDescent="0.25">
      <c r="B26" s="75"/>
      <c r="C26" s="83" t="s">
        <v>3</v>
      </c>
      <c r="D26" s="83"/>
      <c r="E26" s="83"/>
      <c r="F26" s="83"/>
      <c r="G26" s="303">
        <f>SUM(G27:G34)</f>
        <v>578.79</v>
      </c>
      <c r="H26" s="304">
        <f>SUM(H27:H34)</f>
        <v>96482858.849999994</v>
      </c>
      <c r="J26" s="281">
        <f t="shared" ref="J26:J34" si="4">+K26-N24</f>
        <v>0</v>
      </c>
      <c r="K26" s="281">
        <f t="shared" si="1"/>
        <v>96482280.059999987</v>
      </c>
      <c r="M26" s="288">
        <v>0</v>
      </c>
      <c r="N26" s="288">
        <v>0</v>
      </c>
    </row>
    <row r="27" spans="2:14" x14ac:dyDescent="0.25">
      <c r="B27" s="13"/>
      <c r="C27" s="81" t="s">
        <v>102</v>
      </c>
      <c r="D27" s="82"/>
      <c r="E27" s="82"/>
      <c r="F27" s="82"/>
      <c r="G27" s="299">
        <v>0</v>
      </c>
      <c r="H27" s="300">
        <v>96482858.849999994</v>
      </c>
      <c r="J27" s="281">
        <f t="shared" si="4"/>
        <v>0</v>
      </c>
      <c r="K27" s="281">
        <f t="shared" si="1"/>
        <v>96482858.849999994</v>
      </c>
      <c r="M27" s="288">
        <v>0</v>
      </c>
      <c r="N27" s="288">
        <v>0</v>
      </c>
    </row>
    <row r="28" spans="2:14" x14ac:dyDescent="0.25">
      <c r="B28" s="13"/>
      <c r="C28" s="81" t="s">
        <v>104</v>
      </c>
      <c r="D28" s="82"/>
      <c r="E28" s="82"/>
      <c r="F28" s="82"/>
      <c r="G28" s="299">
        <v>0</v>
      </c>
      <c r="H28" s="300">
        <v>0</v>
      </c>
      <c r="J28" s="281">
        <f t="shared" si="4"/>
        <v>0</v>
      </c>
      <c r="K28" s="281">
        <f t="shared" si="1"/>
        <v>0</v>
      </c>
      <c r="M28" s="288">
        <v>0</v>
      </c>
      <c r="N28" s="288">
        <v>0</v>
      </c>
    </row>
    <row r="29" spans="2:14" x14ac:dyDescent="0.25">
      <c r="B29" s="13"/>
      <c r="C29" s="81" t="s">
        <v>107</v>
      </c>
      <c r="D29" s="82"/>
      <c r="E29" s="82"/>
      <c r="F29" s="82"/>
      <c r="G29" s="299">
        <v>0</v>
      </c>
      <c r="H29" s="300">
        <v>0</v>
      </c>
      <c r="J29" s="281">
        <f t="shared" si="4"/>
        <v>0</v>
      </c>
      <c r="K29" s="281">
        <f t="shared" si="1"/>
        <v>0</v>
      </c>
      <c r="M29" s="288">
        <v>0</v>
      </c>
      <c r="N29" s="288">
        <v>0</v>
      </c>
    </row>
    <row r="30" spans="2:14" x14ac:dyDescent="0.25">
      <c r="B30" s="13"/>
      <c r="C30" s="81" t="s">
        <v>109</v>
      </c>
      <c r="D30" s="82"/>
      <c r="E30" s="82"/>
      <c r="F30" s="82"/>
      <c r="G30" s="299">
        <v>0</v>
      </c>
      <c r="H30" s="300">
        <v>0</v>
      </c>
      <c r="J30" s="281">
        <f t="shared" si="4"/>
        <v>0</v>
      </c>
      <c r="K30" s="281">
        <f t="shared" si="1"/>
        <v>0</v>
      </c>
      <c r="M30" s="288">
        <v>578.79</v>
      </c>
      <c r="N30" s="288">
        <v>0</v>
      </c>
    </row>
    <row r="31" spans="2:14" x14ac:dyDescent="0.25">
      <c r="B31" s="13"/>
      <c r="C31" s="81" t="s">
        <v>111</v>
      </c>
      <c r="D31" s="82"/>
      <c r="E31" s="82"/>
      <c r="F31" s="82"/>
      <c r="G31" s="299">
        <v>0</v>
      </c>
      <c r="H31" s="300">
        <v>0</v>
      </c>
      <c r="J31" s="281">
        <f t="shared" si="4"/>
        <v>0</v>
      </c>
      <c r="K31" s="281">
        <f t="shared" si="1"/>
        <v>0</v>
      </c>
      <c r="M31" s="288">
        <v>0</v>
      </c>
      <c r="N31" s="288">
        <v>0</v>
      </c>
    </row>
    <row r="32" spans="2:14" x14ac:dyDescent="0.25">
      <c r="B32" s="13"/>
      <c r="C32" s="81" t="s">
        <v>114</v>
      </c>
      <c r="D32" s="82"/>
      <c r="E32" s="82"/>
      <c r="F32" s="82"/>
      <c r="G32" s="299">
        <v>578.79</v>
      </c>
      <c r="H32" s="300">
        <v>0</v>
      </c>
      <c r="J32" s="281">
        <f t="shared" si="4"/>
        <v>-578.79</v>
      </c>
      <c r="K32" s="281">
        <f t="shared" si="1"/>
        <v>-578.79</v>
      </c>
      <c r="M32" s="288">
        <v>0</v>
      </c>
      <c r="N32" s="288">
        <v>0</v>
      </c>
    </row>
    <row r="33" spans="2:14" x14ac:dyDescent="0.25">
      <c r="B33" s="13"/>
      <c r="C33" s="81" t="s">
        <v>116</v>
      </c>
      <c r="D33" s="82"/>
      <c r="E33" s="82"/>
      <c r="F33" s="82"/>
      <c r="G33" s="299">
        <v>0</v>
      </c>
      <c r="H33" s="300">
        <v>0</v>
      </c>
      <c r="J33" s="281">
        <f t="shared" si="4"/>
        <v>0</v>
      </c>
      <c r="K33" s="281">
        <f t="shared" si="1"/>
        <v>0</v>
      </c>
      <c r="M33" s="288">
        <v>24760605.559999999</v>
      </c>
      <c r="N33" s="288">
        <v>0</v>
      </c>
    </row>
    <row r="34" spans="2:14" x14ac:dyDescent="0.25">
      <c r="B34" s="13"/>
      <c r="C34" s="81" t="s">
        <v>117</v>
      </c>
      <c r="D34" s="82"/>
      <c r="E34" s="82"/>
      <c r="F34" s="82"/>
      <c r="G34" s="299">
        <v>0</v>
      </c>
      <c r="H34" s="300">
        <v>0</v>
      </c>
      <c r="J34" s="281">
        <f t="shared" si="4"/>
        <v>0</v>
      </c>
      <c r="K34" s="281">
        <f t="shared" si="1"/>
        <v>0</v>
      </c>
      <c r="M34" s="288">
        <v>0</v>
      </c>
      <c r="N34" s="288">
        <v>0</v>
      </c>
    </row>
    <row r="35" spans="2:14" x14ac:dyDescent="0.25">
      <c r="B35" s="196"/>
      <c r="C35" s="195"/>
      <c r="D35" s="202"/>
      <c r="E35" s="202"/>
      <c r="F35" s="202"/>
      <c r="G35" s="301"/>
      <c r="H35" s="302"/>
      <c r="M35" s="288">
        <v>0</v>
      </c>
      <c r="N35" s="288">
        <v>0</v>
      </c>
    </row>
    <row r="36" spans="2:14" x14ac:dyDescent="0.25">
      <c r="B36" s="75"/>
      <c r="C36" s="83" t="s">
        <v>21</v>
      </c>
      <c r="D36" s="83"/>
      <c r="E36" s="83"/>
      <c r="F36" s="83"/>
      <c r="G36" s="303">
        <f>SUM(G37:G42)</f>
        <v>34168836.469999999</v>
      </c>
      <c r="H36" s="304">
        <f>SUM(H37:H42)</f>
        <v>9408230.9100000001</v>
      </c>
      <c r="J36" s="282">
        <f>+K36+M33</f>
        <v>0</v>
      </c>
      <c r="K36" s="281">
        <f t="shared" si="1"/>
        <v>-24760605.559999999</v>
      </c>
      <c r="M36" s="288">
        <v>0</v>
      </c>
      <c r="N36" s="288">
        <v>0</v>
      </c>
    </row>
    <row r="37" spans="2:14" x14ac:dyDescent="0.25">
      <c r="B37" s="13"/>
      <c r="C37" s="81" t="s">
        <v>120</v>
      </c>
      <c r="D37" s="82"/>
      <c r="E37" s="82"/>
      <c r="F37" s="82"/>
      <c r="G37" s="299">
        <v>0</v>
      </c>
      <c r="H37" s="300">
        <v>0</v>
      </c>
      <c r="J37" s="282">
        <f t="shared" ref="J37:J41" si="5">+K37+M34</f>
        <v>0</v>
      </c>
      <c r="K37" s="281">
        <f t="shared" si="1"/>
        <v>0</v>
      </c>
      <c r="M37" s="288">
        <v>0</v>
      </c>
      <c r="N37" s="288">
        <v>0</v>
      </c>
    </row>
    <row r="38" spans="2:14" x14ac:dyDescent="0.25">
      <c r="B38" s="13"/>
      <c r="C38" s="81" t="s">
        <v>121</v>
      </c>
      <c r="D38" s="82"/>
      <c r="E38" s="82"/>
      <c r="F38" s="82"/>
      <c r="G38" s="299">
        <v>0</v>
      </c>
      <c r="H38" s="300">
        <v>0</v>
      </c>
      <c r="J38" s="282">
        <f t="shared" si="5"/>
        <v>0</v>
      </c>
      <c r="K38" s="281">
        <f t="shared" si="1"/>
        <v>0</v>
      </c>
      <c r="M38" s="288">
        <v>34168836.469999999</v>
      </c>
      <c r="N38" s="288">
        <v>0</v>
      </c>
    </row>
    <row r="39" spans="2:14" x14ac:dyDescent="0.25">
      <c r="B39" s="13"/>
      <c r="C39" s="81" t="s">
        <v>122</v>
      </c>
      <c r="D39" s="82"/>
      <c r="E39" s="82"/>
      <c r="F39" s="82"/>
      <c r="G39" s="299">
        <v>0</v>
      </c>
      <c r="H39" s="300">
        <v>0</v>
      </c>
      <c r="J39" s="282">
        <f t="shared" si="5"/>
        <v>0</v>
      </c>
      <c r="K39" s="281">
        <f t="shared" si="1"/>
        <v>0</v>
      </c>
      <c r="M39" s="288">
        <v>0</v>
      </c>
      <c r="N39" s="288">
        <v>9408230.9100000001</v>
      </c>
    </row>
    <row r="40" spans="2:14" x14ac:dyDescent="0.25">
      <c r="B40" s="13"/>
      <c r="C40" s="81" t="s">
        <v>123</v>
      </c>
      <c r="D40" s="82"/>
      <c r="E40" s="82"/>
      <c r="F40" s="82"/>
      <c r="G40" s="299">
        <v>0</v>
      </c>
      <c r="H40" s="300">
        <v>0</v>
      </c>
      <c r="J40" s="282">
        <f t="shared" si="5"/>
        <v>0</v>
      </c>
      <c r="K40" s="281">
        <f t="shared" si="1"/>
        <v>0</v>
      </c>
      <c r="M40" s="289">
        <v>229602253.69</v>
      </c>
      <c r="N40" s="289">
        <v>0</v>
      </c>
    </row>
    <row r="41" spans="2:14" x14ac:dyDescent="0.25">
      <c r="B41" s="13"/>
      <c r="C41" s="81" t="s">
        <v>125</v>
      </c>
      <c r="D41" s="82"/>
      <c r="E41" s="82"/>
      <c r="F41" s="82"/>
      <c r="G41" s="299">
        <v>34168836.469999999</v>
      </c>
      <c r="H41" s="300">
        <v>0</v>
      </c>
      <c r="J41" s="282">
        <f t="shared" si="5"/>
        <v>0</v>
      </c>
      <c r="K41" s="281">
        <f t="shared" si="1"/>
        <v>-34168836.469999999</v>
      </c>
      <c r="M41" s="288">
        <v>0</v>
      </c>
      <c r="N41" s="288">
        <v>0</v>
      </c>
    </row>
    <row r="42" spans="2:14" x14ac:dyDescent="0.25">
      <c r="B42" s="13"/>
      <c r="C42" s="81" t="s">
        <v>126</v>
      </c>
      <c r="D42" s="82"/>
      <c r="E42" s="82"/>
      <c r="F42" s="82"/>
      <c r="G42" s="299">
        <v>0</v>
      </c>
      <c r="H42" s="300">
        <v>9408230.9100000001</v>
      </c>
      <c r="J42" s="282">
        <f>+K42-N39</f>
        <v>0</v>
      </c>
      <c r="K42" s="281">
        <f t="shared" si="1"/>
        <v>9408230.9100000001</v>
      </c>
      <c r="M42" s="288">
        <v>0</v>
      </c>
      <c r="N42" s="288">
        <v>0</v>
      </c>
    </row>
    <row r="43" spans="2:14" x14ac:dyDescent="0.25">
      <c r="B43" s="196"/>
      <c r="C43" s="195"/>
      <c r="D43" s="202"/>
      <c r="E43" s="202"/>
      <c r="F43" s="202"/>
      <c r="G43" s="301"/>
      <c r="H43" s="302"/>
      <c r="M43" s="288">
        <v>0</v>
      </c>
      <c r="N43" s="288">
        <v>0</v>
      </c>
    </row>
    <row r="44" spans="2:14" s="98" customFormat="1" x14ac:dyDescent="0.25">
      <c r="B44" s="75"/>
      <c r="C44" s="99" t="s">
        <v>128</v>
      </c>
      <c r="D44" s="83"/>
      <c r="E44" s="83"/>
      <c r="F44" s="83"/>
      <c r="G44" s="303">
        <f>+G46+G51+G58</f>
        <v>229602253.69</v>
      </c>
      <c r="H44" s="304">
        <f>+H46+H51+H58</f>
        <v>0</v>
      </c>
      <c r="J44" s="281">
        <f>+K44+M40</f>
        <v>0</v>
      </c>
      <c r="K44" s="281">
        <f t="shared" si="1"/>
        <v>-229602253.69</v>
      </c>
      <c r="M44" s="288">
        <v>0</v>
      </c>
      <c r="N44" s="288">
        <v>0</v>
      </c>
    </row>
    <row r="45" spans="2:14" s="98" customFormat="1" x14ac:dyDescent="0.25">
      <c r="B45" s="75"/>
      <c r="C45" s="197"/>
      <c r="D45" s="201"/>
      <c r="E45" s="201"/>
      <c r="F45" s="201"/>
      <c r="G45" s="303"/>
      <c r="H45" s="304"/>
      <c r="J45" s="286"/>
      <c r="M45" s="288">
        <v>229602253.69</v>
      </c>
      <c r="N45" s="288">
        <v>0</v>
      </c>
    </row>
    <row r="46" spans="2:14" x14ac:dyDescent="0.25">
      <c r="B46" s="75"/>
      <c r="C46" s="99" t="s">
        <v>38</v>
      </c>
      <c r="D46" s="83"/>
      <c r="E46" s="83"/>
      <c r="F46" s="83"/>
      <c r="G46" s="303">
        <f>SUM(G47:G49)</f>
        <v>0</v>
      </c>
      <c r="H46" s="304">
        <f>SUM(H47:H49)</f>
        <v>0</v>
      </c>
      <c r="J46" s="281">
        <f>+K46+M41</f>
        <v>0</v>
      </c>
      <c r="K46" s="281">
        <f t="shared" si="1"/>
        <v>0</v>
      </c>
      <c r="M46" s="288">
        <v>123194829.47</v>
      </c>
      <c r="N46" s="288">
        <v>0</v>
      </c>
    </row>
    <row r="47" spans="2:14" x14ac:dyDescent="0.25">
      <c r="B47" s="13"/>
      <c r="C47" s="82" t="s">
        <v>39</v>
      </c>
      <c r="D47" s="82"/>
      <c r="E47" s="82"/>
      <c r="F47" s="82"/>
      <c r="G47" s="299">
        <v>0</v>
      </c>
      <c r="H47" s="300">
        <v>0</v>
      </c>
      <c r="J47" s="281">
        <f t="shared" ref="J47:J49" si="6">+K47+M42</f>
        <v>0</v>
      </c>
      <c r="K47" s="281">
        <f t="shared" si="1"/>
        <v>0</v>
      </c>
      <c r="M47" s="288">
        <v>106407424.22</v>
      </c>
      <c r="N47" s="288">
        <v>0</v>
      </c>
    </row>
    <row r="48" spans="2:14" x14ac:dyDescent="0.25">
      <c r="B48" s="13"/>
      <c r="C48" s="82" t="s">
        <v>73</v>
      </c>
      <c r="D48" s="82"/>
      <c r="E48" s="82"/>
      <c r="F48" s="82"/>
      <c r="G48" s="299">
        <v>0</v>
      </c>
      <c r="H48" s="300">
        <v>0</v>
      </c>
      <c r="J48" s="281">
        <f t="shared" si="6"/>
        <v>0</v>
      </c>
      <c r="K48" s="281">
        <f t="shared" si="1"/>
        <v>0</v>
      </c>
      <c r="M48" s="288">
        <v>0</v>
      </c>
      <c r="N48" s="288">
        <v>0</v>
      </c>
    </row>
    <row r="49" spans="2:14" x14ac:dyDescent="0.25">
      <c r="B49" s="13"/>
      <c r="C49" s="110" t="s">
        <v>76</v>
      </c>
      <c r="D49" s="82"/>
      <c r="E49" s="82"/>
      <c r="F49" s="82"/>
      <c r="G49" s="299">
        <v>0</v>
      </c>
      <c r="H49" s="300">
        <v>0</v>
      </c>
      <c r="J49" s="281">
        <f t="shared" si="6"/>
        <v>0</v>
      </c>
      <c r="K49" s="281">
        <f t="shared" si="1"/>
        <v>0</v>
      </c>
      <c r="M49" s="288">
        <v>0</v>
      </c>
      <c r="N49" s="288">
        <v>0</v>
      </c>
    </row>
    <row r="50" spans="2:14" x14ac:dyDescent="0.25">
      <c r="B50" s="196"/>
      <c r="C50" s="110"/>
      <c r="D50" s="202"/>
      <c r="E50" s="202"/>
      <c r="F50" s="202"/>
      <c r="G50" s="301"/>
      <c r="H50" s="302"/>
      <c r="M50" s="288">
        <v>0</v>
      </c>
      <c r="N50" s="288">
        <v>0</v>
      </c>
    </row>
    <row r="51" spans="2:14" x14ac:dyDescent="0.25">
      <c r="B51" s="75"/>
      <c r="C51" s="197" t="s">
        <v>42</v>
      </c>
      <c r="D51" s="83"/>
      <c r="E51" s="83"/>
      <c r="F51" s="83"/>
      <c r="G51" s="303">
        <f>SUM(G52:G56)</f>
        <v>229602253.69</v>
      </c>
      <c r="H51" s="304">
        <v>0</v>
      </c>
      <c r="J51" s="281">
        <f>+K51+M45</f>
        <v>0</v>
      </c>
      <c r="K51" s="281">
        <f t="shared" si="1"/>
        <v>-229602253.69</v>
      </c>
      <c r="M51" s="288">
        <v>0</v>
      </c>
      <c r="N51" s="288">
        <v>0</v>
      </c>
    </row>
    <row r="52" spans="2:14" x14ac:dyDescent="0.25">
      <c r="B52" s="13"/>
      <c r="C52" s="81" t="s">
        <v>134</v>
      </c>
      <c r="D52" s="82"/>
      <c r="E52" s="82"/>
      <c r="F52" s="82"/>
      <c r="G52" s="299">
        <v>123194829.47</v>
      </c>
      <c r="H52" s="300">
        <v>0</v>
      </c>
      <c r="J52" s="281">
        <f t="shared" ref="J52:J56" si="7">+K52+M46</f>
        <v>0</v>
      </c>
      <c r="K52" s="281">
        <f t="shared" si="1"/>
        <v>-123194829.47</v>
      </c>
      <c r="M52" s="288">
        <v>0</v>
      </c>
      <c r="N52" s="288">
        <v>0</v>
      </c>
    </row>
    <row r="53" spans="2:14" x14ac:dyDescent="0.25">
      <c r="B53" s="13"/>
      <c r="C53" s="81" t="s">
        <v>82</v>
      </c>
      <c r="D53" s="82"/>
      <c r="E53" s="82"/>
      <c r="F53" s="82"/>
      <c r="G53" s="299">
        <v>106407424.22</v>
      </c>
      <c r="H53" s="300">
        <v>0</v>
      </c>
      <c r="J53" s="281">
        <f t="shared" si="7"/>
        <v>0</v>
      </c>
      <c r="K53" s="281">
        <f t="shared" si="1"/>
        <v>-106407424.22</v>
      </c>
      <c r="M53" s="288">
        <v>0</v>
      </c>
      <c r="N53" s="288">
        <v>0</v>
      </c>
    </row>
    <row r="54" spans="2:14" x14ac:dyDescent="0.25">
      <c r="B54" s="13"/>
      <c r="C54" s="81" t="s">
        <v>45</v>
      </c>
      <c r="D54" s="82"/>
      <c r="E54" s="82"/>
      <c r="F54" s="82"/>
      <c r="G54" s="299">
        <v>0</v>
      </c>
      <c r="H54" s="300">
        <v>0</v>
      </c>
      <c r="J54" s="281">
        <f t="shared" si="7"/>
        <v>0</v>
      </c>
      <c r="K54" s="281">
        <f t="shared" si="1"/>
        <v>0</v>
      </c>
      <c r="M54" s="288"/>
      <c r="N54" s="288"/>
    </row>
    <row r="55" spans="2:14" x14ac:dyDescent="0.25">
      <c r="B55" s="13"/>
      <c r="C55" s="81" t="s">
        <v>46</v>
      </c>
      <c r="D55" s="82"/>
      <c r="E55" s="82"/>
      <c r="F55" s="82"/>
      <c r="G55" s="299">
        <v>0</v>
      </c>
      <c r="H55" s="300">
        <v>0</v>
      </c>
      <c r="J55" s="281">
        <f t="shared" si="7"/>
        <v>0</v>
      </c>
      <c r="K55" s="281">
        <f t="shared" si="1"/>
        <v>0</v>
      </c>
      <c r="M55" s="288"/>
      <c r="N55" s="288"/>
    </row>
    <row r="56" spans="2:14" x14ac:dyDescent="0.25">
      <c r="B56" s="13"/>
      <c r="C56" s="81" t="s">
        <v>139</v>
      </c>
      <c r="D56" s="82"/>
      <c r="E56" s="82"/>
      <c r="F56" s="82"/>
      <c r="G56" s="299">
        <v>0</v>
      </c>
      <c r="H56" s="300">
        <v>0</v>
      </c>
      <c r="J56" s="281">
        <f t="shared" si="7"/>
        <v>0</v>
      </c>
      <c r="K56" s="281">
        <f t="shared" si="1"/>
        <v>0</v>
      </c>
    </row>
    <row r="57" spans="2:14" x14ac:dyDescent="0.25">
      <c r="B57" s="196"/>
      <c r="C57" s="195"/>
      <c r="D57" s="202"/>
      <c r="E57" s="202"/>
      <c r="F57" s="202"/>
      <c r="G57" s="303"/>
      <c r="H57" s="304"/>
    </row>
    <row r="58" spans="2:14" x14ac:dyDescent="0.25">
      <c r="B58" s="75"/>
      <c r="C58" s="197" t="s">
        <v>351</v>
      </c>
      <c r="D58" s="99"/>
      <c r="E58" s="99"/>
      <c r="F58" s="99"/>
      <c r="G58" s="303">
        <v>0</v>
      </c>
      <c r="H58" s="304">
        <v>0</v>
      </c>
    </row>
    <row r="59" spans="2:14" x14ac:dyDescent="0.25">
      <c r="B59" s="13"/>
      <c r="C59" s="110" t="s">
        <v>142</v>
      </c>
      <c r="D59" s="82"/>
      <c r="E59" s="82"/>
      <c r="F59" s="82"/>
      <c r="G59" s="301">
        <v>0</v>
      </c>
      <c r="H59" s="302">
        <v>0</v>
      </c>
    </row>
    <row r="60" spans="2:14" x14ac:dyDescent="0.25">
      <c r="B60" s="196"/>
      <c r="C60" s="110" t="s">
        <v>144</v>
      </c>
      <c r="D60" s="202"/>
      <c r="E60" s="202"/>
      <c r="F60" s="202"/>
      <c r="G60" s="301">
        <v>0</v>
      </c>
      <c r="H60" s="302">
        <v>0</v>
      </c>
    </row>
    <row r="61" spans="2:14" x14ac:dyDescent="0.25">
      <c r="B61" s="100"/>
      <c r="C61" s="166"/>
      <c r="D61" s="101"/>
      <c r="E61" s="101"/>
      <c r="F61" s="101"/>
      <c r="G61" s="238"/>
      <c r="H61" s="237"/>
    </row>
    <row r="63" spans="2:14" x14ac:dyDescent="0.25">
      <c r="B63" s="315" t="s">
        <v>112</v>
      </c>
      <c r="C63" s="315"/>
      <c r="D63" s="315"/>
      <c r="E63" s="315"/>
      <c r="F63" s="315"/>
      <c r="G63" s="315"/>
      <c r="H63" s="315"/>
    </row>
    <row r="65" spans="2:10" x14ac:dyDescent="0.25">
      <c r="B65" s="35"/>
      <c r="C65" s="90"/>
      <c r="D65" s="90"/>
      <c r="E65" s="90"/>
      <c r="F65" s="90"/>
      <c r="G65" s="35"/>
    </row>
    <row r="66" spans="2:10" x14ac:dyDescent="0.25">
      <c r="B66" s="1"/>
      <c r="C66" s="35"/>
      <c r="D66" s="35"/>
      <c r="E66" s="35"/>
      <c r="F66" s="35"/>
      <c r="G66" s="35"/>
    </row>
    <row r="71" spans="2:10" ht="15" customHeight="1" x14ac:dyDescent="0.2">
      <c r="B71" s="321" t="s">
        <v>402</v>
      </c>
      <c r="C71" s="321"/>
      <c r="D71" s="335" t="s">
        <v>129</v>
      </c>
      <c r="E71" s="335"/>
      <c r="F71" s="231" t="s">
        <v>130</v>
      </c>
      <c r="G71" s="233" t="s">
        <v>309</v>
      </c>
      <c r="H71" s="311" t="s">
        <v>311</v>
      </c>
      <c r="I71" s="311"/>
      <c r="J71" s="255"/>
    </row>
    <row r="72" spans="2:10" ht="22.5" customHeight="1" x14ac:dyDescent="0.25">
      <c r="B72" s="317" t="s">
        <v>403</v>
      </c>
      <c r="C72" s="317"/>
      <c r="D72" s="336" t="s">
        <v>131</v>
      </c>
      <c r="E72" s="336"/>
      <c r="F72" s="121" t="s">
        <v>277</v>
      </c>
      <c r="G72" s="119" t="s">
        <v>147</v>
      </c>
      <c r="H72" s="310" t="s">
        <v>312</v>
      </c>
      <c r="I72" s="310"/>
      <c r="J72" s="254"/>
    </row>
  </sheetData>
  <mergeCells count="9">
    <mergeCell ref="B2:H2"/>
    <mergeCell ref="B63:H63"/>
    <mergeCell ref="B71:C71"/>
    <mergeCell ref="B72:C72"/>
    <mergeCell ref="D71:E71"/>
    <mergeCell ref="D72:E72"/>
    <mergeCell ref="H71:I71"/>
    <mergeCell ref="H72:I72"/>
    <mergeCell ref="C3:F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  <ignoredErrors>
    <ignoredError sqref="G4:G5 H4:H5 G14:H14 G25:H26 G36:H36 G44:H44 G46:H46 G51" unlockedFormula="1"/>
    <ignoredError sqref="J2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84"/>
  <sheetViews>
    <sheetView workbookViewId="0">
      <selection activeCell="B2" sqref="B2:I2"/>
    </sheetView>
  </sheetViews>
  <sheetFormatPr baseColWidth="10" defaultRowHeight="11.25" x14ac:dyDescent="0.2"/>
  <cols>
    <col min="1" max="1" width="6.7109375" style="102" customWidth="1"/>
    <col min="2" max="2" width="6.85546875" style="72" customWidth="1"/>
    <col min="3" max="4" width="20.7109375" style="89" customWidth="1"/>
    <col min="5" max="5" width="7.28515625" style="89" customWidth="1"/>
    <col min="6" max="6" width="23" style="89" customWidth="1"/>
    <col min="7" max="7" width="23.85546875" style="89" customWidth="1"/>
    <col min="8" max="8" width="22.140625" style="94" customWidth="1"/>
    <col min="9" max="9" width="6.140625" style="72" customWidth="1"/>
    <col min="10" max="16384" width="11.42578125" style="102"/>
  </cols>
  <sheetData>
    <row r="2" spans="2:9" ht="90" customHeight="1" x14ac:dyDescent="0.2">
      <c r="B2" s="318" t="s">
        <v>378</v>
      </c>
      <c r="C2" s="319"/>
      <c r="D2" s="319"/>
      <c r="E2" s="319"/>
      <c r="F2" s="319"/>
      <c r="G2" s="319"/>
      <c r="H2" s="319"/>
      <c r="I2" s="320"/>
    </row>
    <row r="3" spans="2:9" ht="15" customHeight="1" x14ac:dyDescent="0.2">
      <c r="B3" s="129"/>
      <c r="C3" s="340" t="s">
        <v>261</v>
      </c>
      <c r="D3" s="340"/>
      <c r="E3" s="340"/>
      <c r="F3" s="341"/>
      <c r="G3" s="74">
        <v>2022</v>
      </c>
      <c r="H3" s="129">
        <v>2021</v>
      </c>
      <c r="I3" s="128"/>
    </row>
    <row r="4" spans="2:9" ht="12.75" customHeight="1" x14ac:dyDescent="0.2">
      <c r="B4" s="103">
        <v>800001</v>
      </c>
      <c r="C4" s="99" t="s">
        <v>292</v>
      </c>
      <c r="D4" s="104"/>
      <c r="E4" s="104"/>
      <c r="F4" s="104"/>
      <c r="G4" s="105"/>
      <c r="H4" s="105"/>
      <c r="I4" s="106"/>
    </row>
    <row r="5" spans="2:9" x14ac:dyDescent="0.2">
      <c r="B5" s="107">
        <v>900001</v>
      </c>
      <c r="C5" s="83" t="s">
        <v>352</v>
      </c>
      <c r="D5" s="83"/>
      <c r="E5" s="83"/>
      <c r="F5" s="83"/>
      <c r="G5" s="290">
        <v>642180407.25999999</v>
      </c>
      <c r="H5" s="290">
        <v>2096639968.3799999</v>
      </c>
      <c r="I5" s="106"/>
    </row>
    <row r="6" spans="2:9" x14ac:dyDescent="0.2">
      <c r="B6" s="108"/>
      <c r="C6" s="82" t="s">
        <v>63</v>
      </c>
      <c r="D6" s="82"/>
      <c r="E6" s="82"/>
      <c r="F6" s="82"/>
      <c r="G6" s="284">
        <v>0</v>
      </c>
      <c r="H6" s="284">
        <v>0</v>
      </c>
      <c r="I6" s="106"/>
    </row>
    <row r="7" spans="2:9" x14ac:dyDescent="0.2">
      <c r="B7" s="109"/>
      <c r="C7" s="110" t="s">
        <v>66</v>
      </c>
      <c r="D7" s="79"/>
      <c r="E7" s="79"/>
      <c r="F7" s="79"/>
      <c r="G7" s="284">
        <v>0</v>
      </c>
      <c r="H7" s="284">
        <v>0</v>
      </c>
      <c r="I7" s="106"/>
    </row>
    <row r="8" spans="2:9" x14ac:dyDescent="0.2">
      <c r="B8" s="108"/>
      <c r="C8" s="110" t="s">
        <v>69</v>
      </c>
      <c r="D8" s="82"/>
      <c r="E8" s="82"/>
      <c r="F8" s="82"/>
      <c r="G8" s="284">
        <v>0</v>
      </c>
      <c r="H8" s="284">
        <v>0</v>
      </c>
      <c r="I8" s="106"/>
    </row>
    <row r="9" spans="2:9" x14ac:dyDescent="0.2">
      <c r="B9" s="108"/>
      <c r="C9" s="110" t="s">
        <v>71</v>
      </c>
      <c r="D9" s="82"/>
      <c r="E9" s="82"/>
      <c r="F9" s="82"/>
      <c r="G9" s="284">
        <v>0</v>
      </c>
      <c r="H9" s="284">
        <v>0</v>
      </c>
      <c r="I9" s="106"/>
    </row>
    <row r="10" spans="2:9" x14ac:dyDescent="0.2">
      <c r="B10" s="108"/>
      <c r="C10" s="110" t="s">
        <v>278</v>
      </c>
      <c r="D10" s="82"/>
      <c r="E10" s="82"/>
      <c r="F10" s="82"/>
      <c r="G10" s="284">
        <v>22569903.02</v>
      </c>
      <c r="H10" s="284">
        <v>54501960.5</v>
      </c>
      <c r="I10" s="106"/>
    </row>
    <row r="11" spans="2:9" x14ac:dyDescent="0.2">
      <c r="B11" s="108"/>
      <c r="C11" s="110" t="s">
        <v>279</v>
      </c>
      <c r="D11" s="82"/>
      <c r="E11" s="82"/>
      <c r="F11" s="82"/>
      <c r="G11" s="284">
        <v>0</v>
      </c>
      <c r="H11" s="284">
        <v>0</v>
      </c>
      <c r="I11" s="106"/>
    </row>
    <row r="12" spans="2:9" x14ac:dyDescent="0.2">
      <c r="B12" s="108"/>
      <c r="C12" s="110" t="s">
        <v>280</v>
      </c>
      <c r="D12" s="82"/>
      <c r="E12" s="82"/>
      <c r="F12" s="82"/>
      <c r="G12" s="284">
        <v>4189728.34</v>
      </c>
      <c r="H12" s="284">
        <v>15165603.550000001</v>
      </c>
      <c r="I12" s="106"/>
    </row>
    <row r="13" spans="2:9" x14ac:dyDescent="0.2">
      <c r="B13" s="108"/>
      <c r="C13" s="195" t="s">
        <v>282</v>
      </c>
      <c r="D13" s="82"/>
      <c r="E13" s="82"/>
      <c r="F13" s="82"/>
      <c r="G13" s="284">
        <v>0</v>
      </c>
      <c r="H13" s="284">
        <v>0</v>
      </c>
      <c r="I13" s="106"/>
    </row>
    <row r="14" spans="2:9" x14ac:dyDescent="0.2">
      <c r="B14" s="108"/>
      <c r="C14" s="195" t="s">
        <v>281</v>
      </c>
      <c r="D14" s="82"/>
      <c r="E14" s="82"/>
      <c r="F14" s="82"/>
      <c r="G14" s="284">
        <v>613886015</v>
      </c>
      <c r="H14" s="284">
        <v>2024269034</v>
      </c>
      <c r="I14" s="106"/>
    </row>
    <row r="15" spans="2:9" x14ac:dyDescent="0.2">
      <c r="B15" s="107"/>
      <c r="C15" s="110" t="s">
        <v>86</v>
      </c>
      <c r="D15" s="79"/>
      <c r="E15" s="79"/>
      <c r="F15" s="79"/>
      <c r="G15" s="284">
        <v>1534760.9</v>
      </c>
      <c r="H15" s="284">
        <v>2703370.33</v>
      </c>
      <c r="I15" s="106"/>
    </row>
    <row r="16" spans="2:9" s="198" customFormat="1" x14ac:dyDescent="0.2">
      <c r="B16" s="200"/>
      <c r="C16" s="110"/>
      <c r="D16" s="204"/>
      <c r="E16" s="204"/>
      <c r="F16" s="204"/>
      <c r="G16" s="291"/>
      <c r="H16" s="291"/>
      <c r="I16" s="199"/>
    </row>
    <row r="17" spans="2:9" x14ac:dyDescent="0.2">
      <c r="B17" s="107"/>
      <c r="C17" s="83" t="s">
        <v>353</v>
      </c>
      <c r="D17" s="83"/>
      <c r="E17" s="83"/>
      <c r="F17" s="83"/>
      <c r="G17" s="290">
        <v>379462266.51999998</v>
      </c>
      <c r="H17" s="290">
        <v>1872931330.2299998</v>
      </c>
      <c r="I17" s="106"/>
    </row>
    <row r="18" spans="2:9" x14ac:dyDescent="0.2">
      <c r="B18" s="108"/>
      <c r="C18" s="110" t="s">
        <v>89</v>
      </c>
      <c r="D18" s="82"/>
      <c r="E18" s="82"/>
      <c r="F18" s="82"/>
      <c r="G18" s="284">
        <v>332224645.18000001</v>
      </c>
      <c r="H18" s="284">
        <v>1585899875.3599999</v>
      </c>
      <c r="I18" s="106"/>
    </row>
    <row r="19" spans="2:9" x14ac:dyDescent="0.2">
      <c r="B19" s="108"/>
      <c r="C19" s="110" t="s">
        <v>92</v>
      </c>
      <c r="D19" s="82"/>
      <c r="E19" s="82"/>
      <c r="F19" s="82"/>
      <c r="G19" s="284">
        <v>12161463.199999999</v>
      </c>
      <c r="H19" s="284">
        <v>52989621.049999997</v>
      </c>
      <c r="I19" s="106"/>
    </row>
    <row r="20" spans="2:9" x14ac:dyDescent="0.2">
      <c r="B20" s="108"/>
      <c r="C20" s="110" t="s">
        <v>94</v>
      </c>
      <c r="D20" s="82"/>
      <c r="E20" s="82"/>
      <c r="F20" s="82"/>
      <c r="G20" s="284">
        <v>32330243.960000001</v>
      </c>
      <c r="H20" s="284">
        <v>224261012.94999999</v>
      </c>
      <c r="I20" s="106"/>
    </row>
    <row r="21" spans="2:9" x14ac:dyDescent="0.2">
      <c r="B21" s="108"/>
      <c r="C21" s="110" t="s">
        <v>96</v>
      </c>
      <c r="D21" s="82"/>
      <c r="E21" s="82"/>
      <c r="F21" s="82"/>
      <c r="G21" s="284">
        <v>0</v>
      </c>
      <c r="H21" s="284">
        <v>0</v>
      </c>
      <c r="I21" s="106"/>
    </row>
    <row r="22" spans="2:9" x14ac:dyDescent="0.2">
      <c r="B22" s="108"/>
      <c r="C22" s="110" t="s">
        <v>98</v>
      </c>
      <c r="D22" s="82"/>
      <c r="E22" s="82"/>
      <c r="F22" s="82"/>
      <c r="G22" s="284">
        <v>0</v>
      </c>
      <c r="H22" s="284">
        <v>0</v>
      </c>
      <c r="I22" s="106"/>
    </row>
    <row r="23" spans="2:9" x14ac:dyDescent="0.2">
      <c r="B23" s="108"/>
      <c r="C23" s="110" t="s">
        <v>100</v>
      </c>
      <c r="D23" s="82"/>
      <c r="E23" s="82"/>
      <c r="F23" s="82"/>
      <c r="G23" s="284">
        <v>0</v>
      </c>
      <c r="H23" s="284">
        <v>0</v>
      </c>
      <c r="I23" s="106"/>
    </row>
    <row r="24" spans="2:9" x14ac:dyDescent="0.2">
      <c r="B24" s="108"/>
      <c r="C24" s="110" t="s">
        <v>101</v>
      </c>
      <c r="D24" s="82"/>
      <c r="E24" s="82"/>
      <c r="F24" s="82"/>
      <c r="G24" s="284">
        <v>0</v>
      </c>
      <c r="H24" s="284">
        <v>1573.55</v>
      </c>
      <c r="I24" s="106"/>
    </row>
    <row r="25" spans="2:9" x14ac:dyDescent="0.2">
      <c r="B25" s="108"/>
      <c r="C25" s="110" t="s">
        <v>103</v>
      </c>
      <c r="D25" s="82"/>
      <c r="E25" s="82"/>
      <c r="F25" s="82"/>
      <c r="G25" s="284">
        <v>2745914.18</v>
      </c>
      <c r="H25" s="284">
        <v>9779247.3200000003</v>
      </c>
      <c r="I25" s="106"/>
    </row>
    <row r="26" spans="2:9" x14ac:dyDescent="0.2">
      <c r="B26" s="108"/>
      <c r="C26" s="110" t="s">
        <v>105</v>
      </c>
      <c r="D26" s="82"/>
      <c r="E26" s="82"/>
      <c r="F26" s="82"/>
      <c r="G26" s="284">
        <v>0</v>
      </c>
      <c r="H26" s="284">
        <v>0</v>
      </c>
      <c r="I26" s="106"/>
    </row>
    <row r="27" spans="2:9" x14ac:dyDescent="0.2">
      <c r="B27" s="108"/>
      <c r="C27" s="110" t="s">
        <v>108</v>
      </c>
      <c r="D27" s="82"/>
      <c r="E27" s="82"/>
      <c r="F27" s="82"/>
      <c r="G27" s="284">
        <v>0</v>
      </c>
      <c r="H27" s="284">
        <v>0</v>
      </c>
      <c r="I27" s="106"/>
    </row>
    <row r="28" spans="2:9" x14ac:dyDescent="0.2">
      <c r="B28" s="108"/>
      <c r="C28" s="110" t="s">
        <v>110</v>
      </c>
      <c r="D28" s="82"/>
      <c r="E28" s="82"/>
      <c r="F28" s="82"/>
      <c r="G28" s="284">
        <v>0</v>
      </c>
      <c r="H28" s="284">
        <v>0</v>
      </c>
      <c r="I28" s="106"/>
    </row>
    <row r="29" spans="2:9" x14ac:dyDescent="0.2">
      <c r="B29" s="108"/>
      <c r="C29" s="110" t="s">
        <v>113</v>
      </c>
      <c r="D29" s="82"/>
      <c r="E29" s="82"/>
      <c r="F29" s="82"/>
      <c r="G29" s="284">
        <v>0</v>
      </c>
      <c r="H29" s="284">
        <v>0</v>
      </c>
      <c r="I29" s="106"/>
    </row>
    <row r="30" spans="2:9" x14ac:dyDescent="0.2">
      <c r="B30" s="108"/>
      <c r="C30" s="110" t="s">
        <v>115</v>
      </c>
      <c r="D30" s="82"/>
      <c r="E30" s="82"/>
      <c r="F30" s="82"/>
      <c r="G30" s="284">
        <v>0</v>
      </c>
      <c r="H30" s="284">
        <v>0</v>
      </c>
      <c r="I30" s="106"/>
    </row>
    <row r="31" spans="2:9" x14ac:dyDescent="0.2">
      <c r="B31" s="108"/>
      <c r="C31" s="110" t="s">
        <v>39</v>
      </c>
      <c r="D31" s="82"/>
      <c r="E31" s="82"/>
      <c r="F31" s="82"/>
      <c r="G31" s="284">
        <v>0</v>
      </c>
      <c r="H31" s="284">
        <v>0</v>
      </c>
      <c r="I31" s="106"/>
    </row>
    <row r="32" spans="2:9" x14ac:dyDescent="0.2">
      <c r="B32" s="108"/>
      <c r="C32" s="110" t="s">
        <v>118</v>
      </c>
      <c r="D32" s="82"/>
      <c r="E32" s="82"/>
      <c r="F32" s="82"/>
      <c r="G32" s="284">
        <v>0</v>
      </c>
      <c r="H32" s="284">
        <v>0</v>
      </c>
      <c r="I32" s="106"/>
    </row>
    <row r="33" spans="2:9" x14ac:dyDescent="0.2">
      <c r="B33" s="107"/>
      <c r="C33" s="110" t="s">
        <v>119</v>
      </c>
      <c r="D33" s="79"/>
      <c r="E33" s="79"/>
      <c r="F33" s="79"/>
      <c r="G33" s="284">
        <v>0</v>
      </c>
      <c r="H33" s="284">
        <v>0</v>
      </c>
      <c r="I33" s="106"/>
    </row>
    <row r="34" spans="2:9" x14ac:dyDescent="0.2">
      <c r="B34" s="107"/>
      <c r="C34" s="250" t="s">
        <v>354</v>
      </c>
      <c r="D34" s="76"/>
      <c r="E34" s="76"/>
      <c r="F34" s="76"/>
      <c r="G34" s="290">
        <v>262718140.74000001</v>
      </c>
      <c r="H34" s="290">
        <v>223708638.1500001</v>
      </c>
      <c r="I34" s="106"/>
    </row>
    <row r="35" spans="2:9" s="198" customFormat="1" x14ac:dyDescent="0.2">
      <c r="B35" s="200"/>
      <c r="C35" s="191"/>
      <c r="D35" s="76"/>
      <c r="E35" s="76"/>
      <c r="F35" s="76"/>
      <c r="G35" s="290"/>
      <c r="H35" s="290"/>
      <c r="I35" s="199"/>
    </row>
    <row r="36" spans="2:9" x14ac:dyDescent="0.2">
      <c r="B36" s="103"/>
      <c r="C36" s="250" t="s">
        <v>355</v>
      </c>
      <c r="D36" s="111"/>
      <c r="E36" s="111"/>
      <c r="F36" s="111"/>
      <c r="G36" s="290"/>
      <c r="H36" s="290"/>
      <c r="I36" s="106"/>
    </row>
    <row r="37" spans="2:9" x14ac:dyDescent="0.2">
      <c r="B37" s="107"/>
      <c r="C37" s="201" t="s">
        <v>352</v>
      </c>
      <c r="D37" s="76"/>
      <c r="E37" s="76"/>
      <c r="F37" s="76"/>
      <c r="G37" s="290">
        <v>0</v>
      </c>
      <c r="H37" s="290">
        <v>3668545.82</v>
      </c>
      <c r="I37" s="106"/>
    </row>
    <row r="38" spans="2:9" x14ac:dyDescent="0.2">
      <c r="B38" s="107"/>
      <c r="C38" s="110" t="s">
        <v>85</v>
      </c>
      <c r="D38" s="79"/>
      <c r="E38" s="79"/>
      <c r="F38" s="79"/>
      <c r="G38" s="284">
        <v>0</v>
      </c>
      <c r="H38" s="284">
        <v>0</v>
      </c>
      <c r="I38" s="106"/>
    </row>
    <row r="39" spans="2:9" x14ac:dyDescent="0.2">
      <c r="B39" s="107"/>
      <c r="C39" s="110" t="s">
        <v>87</v>
      </c>
      <c r="D39" s="79"/>
      <c r="E39" s="79"/>
      <c r="F39" s="79"/>
      <c r="G39" s="284">
        <v>0</v>
      </c>
      <c r="H39" s="284">
        <v>0</v>
      </c>
      <c r="I39" s="106"/>
    </row>
    <row r="40" spans="2:9" x14ac:dyDescent="0.2">
      <c r="B40" s="107"/>
      <c r="C40" s="110" t="s">
        <v>127</v>
      </c>
      <c r="D40" s="79"/>
      <c r="E40" s="79"/>
      <c r="F40" s="79"/>
      <c r="G40" s="284">
        <v>0</v>
      </c>
      <c r="H40" s="284">
        <v>3668545.82</v>
      </c>
      <c r="I40" s="106"/>
    </row>
    <row r="41" spans="2:9" s="198" customFormat="1" x14ac:dyDescent="0.2">
      <c r="B41" s="200"/>
      <c r="C41" s="110"/>
      <c r="D41" s="204"/>
      <c r="E41" s="204"/>
      <c r="F41" s="204"/>
      <c r="G41" s="284"/>
      <c r="H41" s="284"/>
      <c r="I41" s="199"/>
    </row>
    <row r="42" spans="2:9" x14ac:dyDescent="0.2">
      <c r="B42" s="107"/>
      <c r="C42" s="201" t="s">
        <v>353</v>
      </c>
      <c r="D42" s="76"/>
      <c r="E42" s="76"/>
      <c r="F42" s="76"/>
      <c r="G42" s="290">
        <v>34088719.609999999</v>
      </c>
      <c r="H42" s="290">
        <v>190977173.57999998</v>
      </c>
      <c r="I42" s="106"/>
    </row>
    <row r="43" spans="2:9" x14ac:dyDescent="0.2">
      <c r="B43" s="112"/>
      <c r="C43" s="110" t="s">
        <v>85</v>
      </c>
      <c r="D43" s="79"/>
      <c r="E43" s="79"/>
      <c r="F43" s="79"/>
      <c r="G43" s="284">
        <v>21463574.140000001</v>
      </c>
      <c r="H43" s="284">
        <v>98164446.409999996</v>
      </c>
      <c r="I43" s="106"/>
    </row>
    <row r="44" spans="2:9" x14ac:dyDescent="0.2">
      <c r="B44" s="112"/>
      <c r="C44" s="110" t="s">
        <v>87</v>
      </c>
      <c r="D44" s="79"/>
      <c r="E44" s="79"/>
      <c r="F44" s="79"/>
      <c r="G44" s="284">
        <v>12620047.970000001</v>
      </c>
      <c r="H44" s="284">
        <v>91803668.569999993</v>
      </c>
      <c r="I44" s="106"/>
    </row>
    <row r="45" spans="2:9" x14ac:dyDescent="0.2">
      <c r="B45" s="107"/>
      <c r="C45" s="110" t="s">
        <v>133</v>
      </c>
      <c r="D45" s="79"/>
      <c r="E45" s="79"/>
      <c r="F45" s="79"/>
      <c r="G45" s="284">
        <v>5097.5</v>
      </c>
      <c r="H45" s="284">
        <v>1009058.6</v>
      </c>
      <c r="I45" s="106"/>
    </row>
    <row r="46" spans="2:9" x14ac:dyDescent="0.2">
      <c r="B46" s="107"/>
      <c r="C46" s="250" t="s">
        <v>356</v>
      </c>
      <c r="D46" s="76"/>
      <c r="E46" s="76"/>
      <c r="F46" s="76"/>
      <c r="G46" s="290">
        <v>-34088719.609999999</v>
      </c>
      <c r="H46" s="290">
        <v>-187308627.75999999</v>
      </c>
      <c r="I46" s="106"/>
    </row>
    <row r="47" spans="2:9" s="198" customFormat="1" x14ac:dyDescent="0.2">
      <c r="B47" s="200"/>
      <c r="C47" s="191"/>
      <c r="D47" s="76"/>
      <c r="E47" s="76"/>
      <c r="F47" s="76"/>
      <c r="G47" s="284"/>
      <c r="H47" s="284"/>
      <c r="I47" s="199"/>
    </row>
    <row r="48" spans="2:9" x14ac:dyDescent="0.2">
      <c r="B48" s="103"/>
      <c r="C48" s="250" t="s">
        <v>357</v>
      </c>
      <c r="D48" s="111"/>
      <c r="E48" s="111"/>
      <c r="F48" s="111"/>
      <c r="G48" s="290"/>
      <c r="H48" s="290"/>
      <c r="I48" s="106"/>
    </row>
    <row r="49" spans="2:9" x14ac:dyDescent="0.2">
      <c r="B49" s="107"/>
      <c r="C49" s="201" t="s">
        <v>352</v>
      </c>
      <c r="D49" s="76"/>
      <c r="E49" s="76"/>
      <c r="F49" s="76"/>
      <c r="G49" s="290">
        <v>0</v>
      </c>
      <c r="H49" s="290">
        <v>0</v>
      </c>
      <c r="I49" s="106"/>
    </row>
    <row r="50" spans="2:9" x14ac:dyDescent="0.2">
      <c r="B50" s="107"/>
      <c r="C50" s="110" t="s">
        <v>135</v>
      </c>
      <c r="D50" s="79"/>
      <c r="E50" s="79"/>
      <c r="F50" s="79"/>
      <c r="G50" s="284">
        <v>0</v>
      </c>
      <c r="H50" s="284">
        <v>0</v>
      </c>
      <c r="I50" s="106"/>
    </row>
    <row r="51" spans="2:9" x14ac:dyDescent="0.2">
      <c r="B51" s="112"/>
      <c r="C51" s="110" t="s">
        <v>137</v>
      </c>
      <c r="D51" s="79"/>
      <c r="E51" s="79"/>
      <c r="F51" s="79"/>
      <c r="G51" s="284">
        <v>0</v>
      </c>
      <c r="H51" s="284">
        <v>0</v>
      </c>
      <c r="I51" s="106"/>
    </row>
    <row r="52" spans="2:9" x14ac:dyDescent="0.2">
      <c r="B52" s="113"/>
      <c r="C52" s="110" t="s">
        <v>138</v>
      </c>
      <c r="D52" s="79"/>
      <c r="E52" s="79"/>
      <c r="F52" s="79"/>
      <c r="G52" s="284">
        <v>0</v>
      </c>
      <c r="H52" s="284">
        <v>0</v>
      </c>
      <c r="I52" s="106"/>
    </row>
    <row r="53" spans="2:9" x14ac:dyDescent="0.2">
      <c r="B53" s="114"/>
      <c r="C53" s="110" t="s">
        <v>141</v>
      </c>
      <c r="D53" s="79"/>
      <c r="E53" s="79"/>
      <c r="F53" s="79"/>
      <c r="G53" s="284">
        <v>0</v>
      </c>
      <c r="H53" s="284">
        <v>0</v>
      </c>
      <c r="I53" s="106"/>
    </row>
    <row r="54" spans="2:9" s="198" customFormat="1" x14ac:dyDescent="0.2">
      <c r="B54" s="114"/>
      <c r="C54" s="110"/>
      <c r="D54" s="204"/>
      <c r="E54" s="204"/>
      <c r="F54" s="204"/>
      <c r="G54" s="284"/>
      <c r="H54" s="284"/>
      <c r="I54" s="199"/>
    </row>
    <row r="55" spans="2:9" x14ac:dyDescent="0.2">
      <c r="B55" s="114"/>
      <c r="C55" s="201" t="s">
        <v>353</v>
      </c>
      <c r="D55" s="76"/>
      <c r="E55" s="76"/>
      <c r="F55" s="76"/>
      <c r="G55" s="290">
        <v>52265779.109999999</v>
      </c>
      <c r="H55" s="290">
        <v>-169793224.40000001</v>
      </c>
      <c r="I55" s="106"/>
    </row>
    <row r="56" spans="2:9" x14ac:dyDescent="0.2">
      <c r="B56" s="107"/>
      <c r="C56" s="110" t="s">
        <v>143</v>
      </c>
      <c r="D56" s="79"/>
      <c r="E56" s="79"/>
      <c r="F56" s="79"/>
      <c r="G56" s="284">
        <v>0</v>
      </c>
      <c r="H56" s="284">
        <v>0</v>
      </c>
      <c r="I56" s="106"/>
    </row>
    <row r="57" spans="2:9" x14ac:dyDescent="0.2">
      <c r="B57" s="112"/>
      <c r="C57" s="110" t="s">
        <v>137</v>
      </c>
      <c r="D57" s="79"/>
      <c r="E57" s="79"/>
      <c r="F57" s="79"/>
      <c r="G57" s="284">
        <v>0</v>
      </c>
      <c r="H57" s="284">
        <v>0</v>
      </c>
      <c r="I57" s="106"/>
    </row>
    <row r="58" spans="2:9" x14ac:dyDescent="0.2">
      <c r="B58" s="113"/>
      <c r="C58" s="110" t="s">
        <v>138</v>
      </c>
      <c r="D58" s="79"/>
      <c r="E58" s="79"/>
      <c r="F58" s="79"/>
      <c r="G58" s="284">
        <v>0</v>
      </c>
      <c r="H58" s="284">
        <v>0</v>
      </c>
      <c r="I58" s="106"/>
    </row>
    <row r="59" spans="2:9" x14ac:dyDescent="0.2">
      <c r="B59" s="107"/>
      <c r="C59" s="110" t="s">
        <v>146</v>
      </c>
      <c r="D59" s="79"/>
      <c r="E59" s="79"/>
      <c r="F59" s="79"/>
      <c r="G59" s="284">
        <v>52265779.109999999</v>
      </c>
      <c r="H59" s="284">
        <v>-169793224.40000001</v>
      </c>
      <c r="I59" s="106"/>
    </row>
    <row r="60" spans="2:9" x14ac:dyDescent="0.2">
      <c r="B60" s="107"/>
      <c r="C60" s="250" t="s">
        <v>358</v>
      </c>
      <c r="D60" s="83"/>
      <c r="E60" s="83"/>
      <c r="F60" s="83"/>
      <c r="G60" s="290">
        <v>-52265779.109999999</v>
      </c>
      <c r="H60" s="290">
        <v>169793224.40000001</v>
      </c>
      <c r="I60" s="106"/>
    </row>
    <row r="61" spans="2:9" s="198" customFormat="1" x14ac:dyDescent="0.2">
      <c r="B61" s="200"/>
      <c r="C61" s="191"/>
      <c r="D61" s="201"/>
      <c r="E61" s="201"/>
      <c r="F61" s="201"/>
      <c r="G61" s="290"/>
      <c r="H61" s="290"/>
      <c r="I61" s="199"/>
    </row>
    <row r="62" spans="2:9" x14ac:dyDescent="0.2">
      <c r="B62" s="107">
        <v>9000010</v>
      </c>
      <c r="C62" s="250" t="s">
        <v>359</v>
      </c>
      <c r="D62" s="83"/>
      <c r="E62" s="83"/>
      <c r="F62" s="83"/>
      <c r="G62" s="290">
        <v>176363642.01999998</v>
      </c>
      <c r="H62" s="290">
        <v>206193234.79000011</v>
      </c>
      <c r="I62" s="106"/>
    </row>
    <row r="63" spans="2:9" s="198" customFormat="1" x14ac:dyDescent="0.2">
      <c r="B63" s="200"/>
      <c r="C63" s="191"/>
      <c r="D63" s="201"/>
      <c r="E63" s="201"/>
      <c r="F63" s="201"/>
      <c r="G63" s="290"/>
      <c r="H63" s="290"/>
      <c r="I63" s="199"/>
    </row>
    <row r="64" spans="2:9" x14ac:dyDescent="0.2">
      <c r="B64" s="107">
        <v>9000011</v>
      </c>
      <c r="C64" s="250" t="s">
        <v>360</v>
      </c>
      <c r="D64" s="83"/>
      <c r="E64" s="83"/>
      <c r="F64" s="83"/>
      <c r="G64" s="290">
        <v>1261136685.5</v>
      </c>
      <c r="H64" s="290">
        <v>1054943450.71</v>
      </c>
      <c r="I64" s="106"/>
    </row>
    <row r="65" spans="2:9" s="198" customFormat="1" x14ac:dyDescent="0.2">
      <c r="B65" s="200"/>
      <c r="C65" s="191"/>
      <c r="D65" s="201"/>
      <c r="E65" s="201"/>
      <c r="F65" s="201"/>
      <c r="G65" s="290"/>
      <c r="H65" s="290"/>
      <c r="I65" s="199"/>
    </row>
    <row r="66" spans="2:9" x14ac:dyDescent="0.2">
      <c r="B66" s="115">
        <v>9000012</v>
      </c>
      <c r="C66" s="251" t="s">
        <v>361</v>
      </c>
      <c r="D66" s="85"/>
      <c r="E66" s="85"/>
      <c r="F66" s="85"/>
      <c r="G66" s="292">
        <v>1437500327.52</v>
      </c>
      <c r="H66" s="292">
        <v>1261136685.5</v>
      </c>
      <c r="I66" s="116"/>
    </row>
    <row r="68" spans="2:9" x14ac:dyDescent="0.2">
      <c r="B68" s="315" t="s">
        <v>112</v>
      </c>
      <c r="C68" s="315"/>
      <c r="D68" s="315"/>
      <c r="E68" s="315"/>
      <c r="F68" s="315"/>
      <c r="G68" s="315"/>
      <c r="H68" s="315"/>
      <c r="I68" s="315"/>
    </row>
    <row r="69" spans="2:9" x14ac:dyDescent="0.2">
      <c r="B69" s="1"/>
      <c r="C69" s="35"/>
      <c r="D69" s="35"/>
      <c r="E69" s="35"/>
      <c r="F69" s="35"/>
      <c r="G69" s="211"/>
      <c r="H69" s="211"/>
    </row>
    <row r="70" spans="2:9" x14ac:dyDescent="0.2">
      <c r="B70" s="35"/>
      <c r="C70" s="90"/>
      <c r="D70" s="90"/>
      <c r="E70" s="90"/>
      <c r="F70" s="90"/>
      <c r="G70" s="211"/>
      <c r="H70" s="211"/>
    </row>
    <row r="71" spans="2:9" x14ac:dyDescent="0.2">
      <c r="B71" s="1"/>
      <c r="C71" s="35"/>
      <c r="D71" s="35"/>
      <c r="E71" s="35"/>
      <c r="F71" s="35"/>
      <c r="G71" s="35"/>
      <c r="H71" s="35"/>
    </row>
    <row r="75" spans="2:9" ht="15" customHeight="1" x14ac:dyDescent="0.2">
      <c r="B75" s="321" t="s">
        <v>402</v>
      </c>
      <c r="C75" s="321"/>
      <c r="D75" s="339" t="s">
        <v>129</v>
      </c>
      <c r="E75" s="339"/>
      <c r="F75" s="132" t="s">
        <v>130</v>
      </c>
      <c r="G75" s="233" t="s">
        <v>309</v>
      </c>
      <c r="H75" s="311" t="s">
        <v>311</v>
      </c>
      <c r="I75" s="311"/>
    </row>
    <row r="76" spans="2:9" ht="22.5" customHeight="1" x14ac:dyDescent="0.2">
      <c r="B76" s="317" t="s">
        <v>403</v>
      </c>
      <c r="C76" s="317"/>
      <c r="D76" s="336" t="s">
        <v>131</v>
      </c>
      <c r="E76" s="336"/>
      <c r="F76" s="121" t="s">
        <v>277</v>
      </c>
      <c r="G76" s="119" t="s">
        <v>147</v>
      </c>
      <c r="H76" s="310" t="s">
        <v>312</v>
      </c>
      <c r="I76" s="310"/>
    </row>
    <row r="81" spans="6:6" x14ac:dyDescent="0.2">
      <c r="F81" s="203"/>
    </row>
    <row r="82" spans="6:6" x14ac:dyDescent="0.2">
      <c r="F82" s="203"/>
    </row>
    <row r="83" spans="6:6" x14ac:dyDescent="0.2">
      <c r="F83" s="203"/>
    </row>
    <row r="84" spans="6:6" x14ac:dyDescent="0.2">
      <c r="F84" s="203"/>
    </row>
  </sheetData>
  <mergeCells count="9">
    <mergeCell ref="B2:I2"/>
    <mergeCell ref="B68:I68"/>
    <mergeCell ref="B75:C75"/>
    <mergeCell ref="D75:E75"/>
    <mergeCell ref="B76:C76"/>
    <mergeCell ref="D76:E76"/>
    <mergeCell ref="H75:I75"/>
    <mergeCell ref="H76:I76"/>
    <mergeCell ref="C3:F3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94"/>
  <sheetViews>
    <sheetView showGridLines="0" topLeftCell="B1" zoomScale="110" zoomScaleNormal="11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37"/>
    <col min="2" max="2" width="8" style="37" bestFit="1" customWidth="1"/>
    <col min="3" max="3" width="24.5703125" style="37" customWidth="1"/>
    <col min="4" max="4" width="20.140625" style="37" customWidth="1"/>
    <col min="5" max="5" width="13.7109375" style="37" customWidth="1"/>
    <col min="6" max="10" width="18.7109375" style="38" customWidth="1"/>
    <col min="11" max="11" width="7.28515625" style="37" customWidth="1"/>
    <col min="12" max="12" width="9.140625" style="37" bestFit="1" customWidth="1"/>
    <col min="13" max="13" width="14.28515625" style="37" bestFit="1" customWidth="1"/>
    <col min="14" max="16384" width="7.28515625" style="37"/>
  </cols>
  <sheetData>
    <row r="2" spans="1:11" ht="90" customHeight="1" x14ac:dyDescent="0.2">
      <c r="B2" s="318" t="s">
        <v>379</v>
      </c>
      <c r="C2" s="319"/>
      <c r="D2" s="319"/>
      <c r="E2" s="319"/>
      <c r="F2" s="319"/>
      <c r="G2" s="319"/>
      <c r="H2" s="319"/>
      <c r="I2" s="319"/>
      <c r="J2" s="320"/>
    </row>
    <row r="3" spans="1:11" s="40" customFormat="1" ht="39.950000000000003" customHeight="1" x14ac:dyDescent="0.2">
      <c r="B3" s="342" t="s">
        <v>261</v>
      </c>
      <c r="C3" s="343"/>
      <c r="D3" s="343"/>
      <c r="E3" s="344"/>
      <c r="F3" s="353" t="s">
        <v>156</v>
      </c>
      <c r="G3" s="353" t="s">
        <v>56</v>
      </c>
      <c r="H3" s="353" t="s">
        <v>57</v>
      </c>
      <c r="I3" s="353" t="s">
        <v>157</v>
      </c>
      <c r="J3" s="353" t="s">
        <v>158</v>
      </c>
    </row>
    <row r="4" spans="1:11" ht="12" customHeight="1" x14ac:dyDescent="0.2">
      <c r="A4" s="41"/>
      <c r="B4" s="345"/>
      <c r="C4" s="346"/>
      <c r="D4" s="346"/>
      <c r="E4" s="347"/>
      <c r="F4" s="353"/>
      <c r="G4" s="353"/>
      <c r="H4" s="353"/>
      <c r="I4" s="353"/>
      <c r="J4" s="353"/>
      <c r="K4" s="41"/>
    </row>
    <row r="5" spans="1:11" ht="12" customHeight="1" x14ac:dyDescent="0.2">
      <c r="A5" s="41"/>
      <c r="B5" s="348"/>
      <c r="C5" s="349"/>
      <c r="D5" s="349"/>
      <c r="E5" s="350"/>
      <c r="F5" s="353"/>
      <c r="G5" s="353"/>
      <c r="H5" s="353"/>
      <c r="I5" s="353"/>
      <c r="J5" s="353"/>
      <c r="K5" s="41"/>
    </row>
    <row r="6" spans="1:11" ht="12" customHeight="1" x14ac:dyDescent="0.2">
      <c r="A6" s="41"/>
      <c r="B6" s="220"/>
      <c r="C6" s="221" t="s">
        <v>0</v>
      </c>
      <c r="D6" s="221"/>
      <c r="E6" s="221"/>
      <c r="F6" s="258">
        <v>3255069675.8400002</v>
      </c>
      <c r="G6" s="258">
        <v>165787504281.45001</v>
      </c>
      <c r="H6" s="258">
        <v>165629623702.26001</v>
      </c>
      <c r="I6" s="258">
        <v>3412950255.0300002</v>
      </c>
      <c r="J6" s="258">
        <v>157880579.19</v>
      </c>
      <c r="K6" s="41"/>
    </row>
    <row r="7" spans="1:11" ht="12" customHeight="1" x14ac:dyDescent="0.2">
      <c r="A7" s="41"/>
      <c r="B7" s="220"/>
      <c r="C7" s="221" t="s">
        <v>2</v>
      </c>
      <c r="D7" s="221"/>
      <c r="E7" s="221"/>
      <c r="F7" s="257">
        <v>1351846475.4300001</v>
      </c>
      <c r="G7" s="257">
        <v>165651981115.23999</v>
      </c>
      <c r="H7" s="257">
        <v>165497449510.92999</v>
      </c>
      <c r="I7" s="257">
        <v>1506378079.74</v>
      </c>
      <c r="J7" s="257">
        <v>154531604.31</v>
      </c>
      <c r="K7" s="41"/>
    </row>
    <row r="8" spans="1:11" ht="12" customHeight="1" x14ac:dyDescent="0.2">
      <c r="A8" s="41"/>
      <c r="B8" s="43"/>
      <c r="C8" s="42" t="s">
        <v>62</v>
      </c>
      <c r="D8" s="42"/>
      <c r="E8" s="42"/>
      <c r="F8" s="256">
        <v>1261136685.5</v>
      </c>
      <c r="G8" s="256">
        <v>164990929392.06</v>
      </c>
      <c r="H8" s="256">
        <v>164814565750.04001</v>
      </c>
      <c r="I8" s="256">
        <v>1437500327.52</v>
      </c>
      <c r="J8" s="256">
        <v>176363642.02000001</v>
      </c>
      <c r="K8" s="41"/>
    </row>
    <row r="9" spans="1:11" ht="12" customHeight="1" x14ac:dyDescent="0.2">
      <c r="A9" s="41"/>
      <c r="B9" s="43"/>
      <c r="C9" s="42" t="s">
        <v>65</v>
      </c>
      <c r="D9" s="42"/>
      <c r="E9" s="42"/>
      <c r="F9" s="256">
        <v>5103131.17</v>
      </c>
      <c r="G9" s="256">
        <v>656297665.45000005</v>
      </c>
      <c r="H9" s="256">
        <v>660732653.32000005</v>
      </c>
      <c r="I9" s="256">
        <v>668143.30000000005</v>
      </c>
      <c r="J9" s="256">
        <v>-4434987.87</v>
      </c>
      <c r="K9" s="41"/>
    </row>
    <row r="10" spans="1:11" ht="12" customHeight="1" x14ac:dyDescent="0.2">
      <c r="A10" s="41"/>
      <c r="B10" s="43"/>
      <c r="C10" s="42" t="s">
        <v>68</v>
      </c>
      <c r="D10" s="42"/>
      <c r="E10" s="42"/>
      <c r="F10" s="256">
        <v>62413743.210000001</v>
      </c>
      <c r="G10" s="256">
        <v>2146284.79</v>
      </c>
      <c r="H10" s="256">
        <v>14540071.66</v>
      </c>
      <c r="I10" s="256">
        <v>50019956.340000004</v>
      </c>
      <c r="J10" s="256">
        <v>-12393786.869999999</v>
      </c>
      <c r="K10" s="41"/>
    </row>
    <row r="11" spans="1:11" ht="12" customHeight="1" x14ac:dyDescent="0.2">
      <c r="A11" s="41"/>
      <c r="B11" s="43"/>
      <c r="C11" s="42" t="s">
        <v>10</v>
      </c>
      <c r="D11" s="42"/>
      <c r="E11" s="42"/>
      <c r="F11" s="259">
        <v>0</v>
      </c>
      <c r="G11" s="259">
        <v>0</v>
      </c>
      <c r="H11" s="259">
        <v>0</v>
      </c>
      <c r="I11" s="259">
        <v>0</v>
      </c>
      <c r="J11" s="259">
        <v>0</v>
      </c>
      <c r="K11" s="41"/>
    </row>
    <row r="12" spans="1:11" ht="12" customHeight="1" x14ac:dyDescent="0.2">
      <c r="A12" s="41"/>
      <c r="B12" s="43"/>
      <c r="C12" s="42" t="s">
        <v>12</v>
      </c>
      <c r="D12" s="42"/>
      <c r="E12" s="42"/>
      <c r="F12" s="256">
        <v>23192915.550000001</v>
      </c>
      <c r="G12" s="256">
        <v>2607772.94</v>
      </c>
      <c r="H12" s="256">
        <v>7611035.9100000001</v>
      </c>
      <c r="I12" s="256">
        <v>18189652.579999998</v>
      </c>
      <c r="J12" s="256">
        <v>-5003262.97</v>
      </c>
      <c r="K12" s="41"/>
    </row>
    <row r="13" spans="1:11" ht="12" customHeight="1" x14ac:dyDescent="0.2">
      <c r="A13" s="41"/>
      <c r="B13" s="43"/>
      <c r="C13" s="42" t="s">
        <v>75</v>
      </c>
      <c r="D13" s="42"/>
      <c r="E13" s="42"/>
      <c r="F13" s="259">
        <v>0</v>
      </c>
      <c r="G13" s="259">
        <v>0</v>
      </c>
      <c r="H13" s="259">
        <v>0</v>
      </c>
      <c r="I13" s="259">
        <v>0</v>
      </c>
      <c r="J13" s="259">
        <v>0</v>
      </c>
      <c r="K13" s="41"/>
    </row>
    <row r="14" spans="1:11" ht="12" customHeight="1" x14ac:dyDescent="0.2">
      <c r="A14" s="41"/>
      <c r="B14" s="43"/>
      <c r="C14" s="42" t="s">
        <v>78</v>
      </c>
      <c r="D14" s="42"/>
      <c r="E14" s="42"/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41"/>
    </row>
    <row r="15" spans="1:11" ht="12" customHeight="1" x14ac:dyDescent="0.2">
      <c r="A15" s="41"/>
      <c r="B15" s="220"/>
      <c r="C15" s="221" t="s">
        <v>19</v>
      </c>
      <c r="D15" s="221"/>
      <c r="E15" s="221"/>
      <c r="F15" s="257">
        <v>1903223200.4100001</v>
      </c>
      <c r="G15" s="257">
        <v>135523166.21000001</v>
      </c>
      <c r="H15" s="257">
        <v>132174191.33</v>
      </c>
      <c r="I15" s="257">
        <v>1906572175.29</v>
      </c>
      <c r="J15" s="257">
        <v>3348974.88</v>
      </c>
      <c r="K15" s="41"/>
    </row>
    <row r="16" spans="1:11" ht="12" customHeight="1" x14ac:dyDescent="0.2">
      <c r="A16" s="41"/>
      <c r="B16" s="43"/>
      <c r="C16" s="42" t="s">
        <v>81</v>
      </c>
      <c r="D16" s="42"/>
      <c r="E16" s="42"/>
      <c r="F16" s="259">
        <v>0</v>
      </c>
      <c r="G16" s="259">
        <v>0</v>
      </c>
      <c r="H16" s="259">
        <v>0</v>
      </c>
      <c r="I16" s="259">
        <v>0</v>
      </c>
      <c r="J16" s="259">
        <v>0</v>
      </c>
      <c r="K16" s="41"/>
    </row>
    <row r="17" spans="1:13" ht="12" customHeight="1" x14ac:dyDescent="0.2">
      <c r="A17" s="41"/>
      <c r="B17" s="43"/>
      <c r="C17" s="42" t="s">
        <v>84</v>
      </c>
      <c r="D17" s="42"/>
      <c r="E17" s="42"/>
      <c r="F17" s="256">
        <v>837507.14</v>
      </c>
      <c r="G17" s="256">
        <v>88543</v>
      </c>
      <c r="H17" s="259">
        <v>0</v>
      </c>
      <c r="I17" s="256">
        <v>926050.14</v>
      </c>
      <c r="J17" s="256">
        <v>88543</v>
      </c>
      <c r="K17" s="41"/>
    </row>
    <row r="18" spans="1:13" ht="12" customHeight="1" x14ac:dyDescent="0.2">
      <c r="A18" s="41"/>
      <c r="B18" s="43"/>
      <c r="C18" s="42" t="s">
        <v>85</v>
      </c>
      <c r="D18" s="42"/>
      <c r="E18" s="42"/>
      <c r="F18" s="256">
        <v>2250969003.0100002</v>
      </c>
      <c r="G18" s="256">
        <v>111197445.52</v>
      </c>
      <c r="H18" s="256">
        <v>89733871.379999995</v>
      </c>
      <c r="I18" s="256">
        <v>2272432577.1500001</v>
      </c>
      <c r="J18" s="256">
        <v>21463574.140000001</v>
      </c>
      <c r="K18" s="41"/>
    </row>
    <row r="19" spans="1:13" ht="12" customHeight="1" x14ac:dyDescent="0.2">
      <c r="A19" s="41"/>
      <c r="B19" s="43"/>
      <c r="C19" s="42" t="s">
        <v>87</v>
      </c>
      <c r="D19" s="42"/>
      <c r="E19" s="42"/>
      <c r="F19" s="256">
        <v>652682372.90999997</v>
      </c>
      <c r="G19" s="256">
        <v>18901895.329999998</v>
      </c>
      <c r="H19" s="256">
        <v>6281847.3600000003</v>
      </c>
      <c r="I19" s="256">
        <v>665302420.88</v>
      </c>
      <c r="J19" s="256">
        <v>12620047.970000001</v>
      </c>
      <c r="K19" s="41"/>
    </row>
    <row r="20" spans="1:13" ht="12" customHeight="1" x14ac:dyDescent="0.2">
      <c r="A20" s="41"/>
      <c r="B20" s="43"/>
      <c r="C20" s="42" t="s">
        <v>88</v>
      </c>
      <c r="D20" s="42"/>
      <c r="E20" s="42"/>
      <c r="F20" s="256">
        <v>36928964.030000001</v>
      </c>
      <c r="G20" s="256">
        <v>116886.83</v>
      </c>
      <c r="H20" s="256">
        <v>111789.33</v>
      </c>
      <c r="I20" s="256">
        <v>36934061.530000001</v>
      </c>
      <c r="J20" s="256">
        <v>5097.5</v>
      </c>
      <c r="K20" s="41"/>
    </row>
    <row r="21" spans="1:13" ht="12" customHeight="1" x14ac:dyDescent="0.2">
      <c r="A21" s="41"/>
      <c r="B21" s="43"/>
      <c r="C21" s="42" t="s">
        <v>91</v>
      </c>
      <c r="D21" s="42"/>
      <c r="E21" s="42"/>
      <c r="F21" s="256">
        <v>-1043338907.14</v>
      </c>
      <c r="G21" s="256">
        <v>5218395.53</v>
      </c>
      <c r="H21" s="256">
        <v>36046683.259999998</v>
      </c>
      <c r="I21" s="256">
        <v>-1074167194.8699999</v>
      </c>
      <c r="J21" s="256">
        <v>-30828287.73</v>
      </c>
      <c r="K21" s="41"/>
    </row>
    <row r="22" spans="1:13" ht="12" customHeight="1" x14ac:dyDescent="0.2">
      <c r="A22" s="41"/>
      <c r="B22" s="43"/>
      <c r="C22" s="42" t="s">
        <v>93</v>
      </c>
      <c r="D22" s="42"/>
      <c r="E22" s="42"/>
      <c r="F22" s="259">
        <v>0</v>
      </c>
      <c r="G22" s="259">
        <v>0</v>
      </c>
      <c r="H22" s="259">
        <v>0</v>
      </c>
      <c r="I22" s="259">
        <v>0</v>
      </c>
      <c r="J22" s="259">
        <v>0</v>
      </c>
      <c r="K22" s="41"/>
    </row>
    <row r="23" spans="1:13" ht="12" customHeight="1" x14ac:dyDescent="0.2">
      <c r="A23" s="41"/>
      <c r="B23" s="43"/>
      <c r="C23" s="42" t="s">
        <v>95</v>
      </c>
      <c r="D23" s="42"/>
      <c r="E23" s="42"/>
      <c r="F23" s="259">
        <v>0</v>
      </c>
      <c r="G23" s="259">
        <v>0</v>
      </c>
      <c r="H23" s="259">
        <v>0</v>
      </c>
      <c r="I23" s="259">
        <v>0</v>
      </c>
      <c r="J23" s="259">
        <v>0</v>
      </c>
      <c r="K23" s="41"/>
      <c r="M23" s="38"/>
    </row>
    <row r="24" spans="1:13" ht="12" customHeight="1" x14ac:dyDescent="0.2">
      <c r="A24" s="41"/>
      <c r="B24" s="49"/>
      <c r="C24" s="50" t="s">
        <v>97</v>
      </c>
      <c r="D24" s="50"/>
      <c r="E24" s="50"/>
      <c r="F24" s="261">
        <v>5144260.46</v>
      </c>
      <c r="G24" s="260">
        <v>0</v>
      </c>
      <c r="H24" s="260">
        <v>0</v>
      </c>
      <c r="I24" s="261">
        <v>5144260.46</v>
      </c>
      <c r="J24" s="260">
        <v>0</v>
      </c>
      <c r="K24" s="41"/>
      <c r="M24" s="51"/>
    </row>
    <row r="25" spans="1:13" ht="12" customHeight="1" x14ac:dyDescent="0.2">
      <c r="A25" s="41"/>
      <c r="B25" s="52"/>
      <c r="C25" s="52"/>
      <c r="D25" s="52"/>
      <c r="E25" s="52"/>
      <c r="F25" s="53"/>
      <c r="G25" s="53"/>
      <c r="H25" s="53"/>
      <c r="I25" s="54" t="e">
        <f>+#REF!-I6</f>
        <v>#REF!</v>
      </c>
      <c r="J25" s="54" t="e">
        <f>+J6-#REF!+#REF!</f>
        <v>#REF!</v>
      </c>
      <c r="K25" s="41"/>
      <c r="M25" s="55"/>
    </row>
    <row r="26" spans="1:13" ht="12" customHeight="1" x14ac:dyDescent="0.2">
      <c r="A26" s="41"/>
      <c r="B26" s="315" t="s">
        <v>106</v>
      </c>
      <c r="C26" s="315"/>
      <c r="D26" s="315"/>
      <c r="E26" s="315"/>
      <c r="F26" s="315"/>
      <c r="G26" s="315"/>
      <c r="H26" s="315"/>
      <c r="I26" s="315"/>
      <c r="J26" s="315"/>
      <c r="K26" s="41"/>
      <c r="L26" s="38"/>
    </row>
    <row r="27" spans="1:13" ht="12" customHeight="1" x14ac:dyDescent="0.2">
      <c r="A27" s="41"/>
      <c r="B27" s="56"/>
      <c r="C27" s="56"/>
      <c r="D27" s="56"/>
      <c r="E27" s="56"/>
      <c r="F27" s="56"/>
      <c r="G27" s="56"/>
      <c r="H27" s="56"/>
      <c r="I27" s="56"/>
      <c r="J27" s="56"/>
      <c r="K27" s="41"/>
    </row>
    <row r="28" spans="1:13" ht="12" customHeight="1" x14ac:dyDescent="0.2">
      <c r="A28" s="41"/>
      <c r="B28" s="57"/>
      <c r="C28" s="57"/>
      <c r="D28" s="57"/>
      <c r="E28" s="57"/>
      <c r="F28" s="58"/>
      <c r="G28" s="58"/>
      <c r="H28" s="58"/>
      <c r="I28" s="59"/>
      <c r="J28" s="59"/>
      <c r="K28" s="41"/>
    </row>
    <row r="29" spans="1:13" ht="12" customHeight="1" x14ac:dyDescent="0.2">
      <c r="A29" s="41"/>
      <c r="B29" s="57"/>
      <c r="C29" s="57"/>
      <c r="D29" s="57"/>
      <c r="E29" s="57"/>
      <c r="F29" s="58"/>
      <c r="G29" s="58"/>
      <c r="H29" s="58"/>
      <c r="I29" s="59"/>
      <c r="J29" s="59"/>
      <c r="K29" s="41"/>
    </row>
    <row r="30" spans="1:13" ht="12" customHeight="1" x14ac:dyDescent="0.2">
      <c r="A30" s="41"/>
      <c r="B30" s="57"/>
      <c r="C30" s="57"/>
      <c r="D30" s="57"/>
      <c r="E30" s="57"/>
      <c r="F30" s="58"/>
      <c r="G30" s="58"/>
      <c r="H30" s="58"/>
      <c r="I30" s="59"/>
      <c r="J30" s="59"/>
      <c r="K30" s="41"/>
    </row>
    <row r="31" spans="1:13" ht="12" customHeight="1" x14ac:dyDescent="0.2">
      <c r="A31" s="41"/>
      <c r="B31" s="57"/>
      <c r="C31" s="57"/>
      <c r="D31" s="57"/>
      <c r="E31" s="57"/>
      <c r="F31" s="58"/>
      <c r="G31" s="58"/>
      <c r="H31" s="58"/>
      <c r="I31" s="59"/>
      <c r="J31" s="59"/>
      <c r="K31" s="41"/>
    </row>
    <row r="32" spans="1:13" ht="12" customHeight="1" x14ac:dyDescent="0.2">
      <c r="A32" s="41"/>
      <c r="B32" s="57"/>
      <c r="C32" s="57"/>
      <c r="D32" s="57"/>
      <c r="E32" s="57"/>
      <c r="F32" s="58"/>
      <c r="G32" s="58"/>
      <c r="H32" s="58"/>
      <c r="I32" s="59"/>
      <c r="J32" s="59"/>
      <c r="K32" s="41"/>
    </row>
    <row r="33" spans="1:12" ht="12" customHeight="1" x14ac:dyDescent="0.2">
      <c r="A33" s="41"/>
      <c r="B33" s="57"/>
      <c r="C33" s="57"/>
      <c r="D33" s="57"/>
      <c r="E33" s="57"/>
      <c r="F33" s="58"/>
      <c r="G33" s="58"/>
      <c r="H33" s="58"/>
      <c r="I33" s="59"/>
      <c r="J33" s="59"/>
      <c r="K33" s="41"/>
    </row>
    <row r="34" spans="1:12" ht="12" customHeight="1" x14ac:dyDescent="0.2">
      <c r="A34" s="41"/>
      <c r="B34" s="57"/>
      <c r="C34" s="57"/>
      <c r="D34" s="57"/>
      <c r="E34" s="57"/>
      <c r="F34" s="58"/>
      <c r="G34" s="58"/>
      <c r="H34" s="58"/>
      <c r="I34" s="59"/>
      <c r="J34" s="59"/>
      <c r="K34" s="41"/>
      <c r="L34" s="38"/>
    </row>
    <row r="35" spans="1:12" ht="12" customHeight="1" x14ac:dyDescent="0.2">
      <c r="A35" s="41"/>
      <c r="B35" s="57"/>
      <c r="C35" s="57"/>
      <c r="D35" s="57"/>
      <c r="E35" s="57"/>
      <c r="F35" s="58"/>
      <c r="G35" s="58"/>
      <c r="H35" s="58"/>
      <c r="I35" s="59"/>
      <c r="J35" s="59"/>
      <c r="K35" s="41"/>
    </row>
    <row r="36" spans="1:12" ht="12" customHeight="1" x14ac:dyDescent="0.2">
      <c r="A36" s="41"/>
      <c r="B36" s="57"/>
      <c r="C36" s="57"/>
      <c r="D36" s="57"/>
      <c r="E36" s="57"/>
      <c r="F36" s="58"/>
      <c r="G36" s="58"/>
      <c r="H36" s="58"/>
      <c r="I36" s="59"/>
      <c r="J36" s="59"/>
      <c r="K36" s="41"/>
      <c r="L36" s="38"/>
    </row>
    <row r="37" spans="1:12" ht="12" customHeight="1" x14ac:dyDescent="0.2">
      <c r="A37" s="41"/>
      <c r="B37" s="326"/>
      <c r="C37" s="326"/>
      <c r="D37" s="308"/>
      <c r="E37" s="308"/>
      <c r="F37" s="311"/>
      <c r="G37" s="311"/>
      <c r="H37" s="311"/>
      <c r="I37" s="311"/>
      <c r="J37" s="62"/>
      <c r="K37" s="62"/>
    </row>
    <row r="38" spans="1:12" ht="12" customHeight="1" x14ac:dyDescent="0.2">
      <c r="A38" s="41"/>
      <c r="B38" s="354"/>
      <c r="C38" s="354"/>
      <c r="D38" s="310"/>
      <c r="E38" s="310"/>
      <c r="F38" s="310"/>
      <c r="G38" s="310"/>
      <c r="H38" s="310"/>
      <c r="I38" s="310"/>
      <c r="J38" s="65"/>
      <c r="K38" s="65"/>
    </row>
    <row r="39" spans="1:12" ht="12" customHeight="1" x14ac:dyDescent="0.2">
      <c r="A39" s="41"/>
      <c r="B39" s="66"/>
      <c r="C39" s="66"/>
      <c r="D39" s="41"/>
      <c r="E39" s="41"/>
      <c r="F39" s="67"/>
      <c r="G39" s="67"/>
      <c r="H39" s="67"/>
      <c r="I39" s="67"/>
      <c r="J39" s="67"/>
      <c r="K39" s="41"/>
    </row>
    <row r="40" spans="1:12" ht="12" customHeight="1" x14ac:dyDescent="0.2">
      <c r="A40" s="41"/>
      <c r="B40" s="326" t="s">
        <v>402</v>
      </c>
      <c r="C40" s="326"/>
      <c r="D40" s="308" t="s">
        <v>129</v>
      </c>
      <c r="E40" s="308"/>
      <c r="F40" s="311" t="s">
        <v>130</v>
      </c>
      <c r="G40" s="311"/>
      <c r="H40" s="351" t="s">
        <v>309</v>
      </c>
      <c r="I40" s="351"/>
      <c r="J40" s="311" t="s">
        <v>311</v>
      </c>
      <c r="K40" s="311"/>
    </row>
    <row r="41" spans="1:12" ht="29.25" customHeight="1" x14ac:dyDescent="0.2">
      <c r="A41" s="41"/>
      <c r="B41" s="352" t="s">
        <v>403</v>
      </c>
      <c r="C41" s="352"/>
      <c r="D41" s="310" t="s">
        <v>131</v>
      </c>
      <c r="E41" s="310"/>
      <c r="F41" s="310" t="s">
        <v>277</v>
      </c>
      <c r="G41" s="310"/>
      <c r="H41" s="328" t="s">
        <v>147</v>
      </c>
      <c r="I41" s="328"/>
      <c r="J41" s="310" t="s">
        <v>312</v>
      </c>
      <c r="K41" s="310"/>
    </row>
    <row r="42" spans="1:12" ht="12" customHeight="1" x14ac:dyDescent="0.2">
      <c r="A42" s="41"/>
      <c r="B42" s="130"/>
      <c r="C42" s="130"/>
      <c r="D42" s="41"/>
      <c r="E42" s="41"/>
      <c r="F42" s="67"/>
      <c r="G42" s="67"/>
      <c r="H42" s="67"/>
      <c r="I42" s="67"/>
      <c r="J42" s="67"/>
      <c r="K42" s="41"/>
    </row>
    <row r="43" spans="1:12" ht="12" customHeight="1" x14ac:dyDescent="0.2">
      <c r="A43" s="41"/>
      <c r="B43" s="130"/>
      <c r="C43" s="130"/>
      <c r="D43" s="41"/>
      <c r="E43" s="41"/>
      <c r="F43" s="67"/>
      <c r="G43" s="67"/>
      <c r="H43" s="67"/>
      <c r="I43" s="67"/>
      <c r="J43" s="67"/>
      <c r="K43" s="41"/>
    </row>
    <row r="44" spans="1:12" ht="12" customHeight="1" x14ac:dyDescent="0.2">
      <c r="A44" s="41"/>
      <c r="B44" s="41"/>
      <c r="C44" s="41"/>
      <c r="D44" s="41"/>
      <c r="E44" s="41"/>
      <c r="F44" s="67"/>
      <c r="G44" s="67"/>
      <c r="H44" s="67"/>
      <c r="I44" s="67"/>
      <c r="J44" s="67"/>
      <c r="K44" s="41"/>
    </row>
    <row r="45" spans="1:12" ht="12" customHeight="1" x14ac:dyDescent="0.2">
      <c r="A45" s="41"/>
      <c r="B45" s="41"/>
      <c r="C45" s="41"/>
      <c r="D45" s="41"/>
      <c r="E45" s="41"/>
      <c r="F45" s="67"/>
      <c r="G45" s="67"/>
      <c r="H45" s="67"/>
      <c r="I45" s="67"/>
      <c r="J45" s="67"/>
      <c r="K45" s="41"/>
    </row>
    <row r="46" spans="1:12" ht="12" customHeight="1" x14ac:dyDescent="0.2">
      <c r="A46" s="41"/>
      <c r="B46" s="41"/>
      <c r="C46" s="41"/>
      <c r="D46" s="41"/>
      <c r="E46" s="41"/>
      <c r="F46" s="67"/>
      <c r="G46" s="67"/>
      <c r="H46" s="67"/>
      <c r="I46" s="67"/>
      <c r="J46" s="67"/>
      <c r="K46" s="41"/>
    </row>
    <row r="47" spans="1:12" ht="12" customHeight="1" x14ac:dyDescent="0.2">
      <c r="A47" s="41"/>
      <c r="B47" s="41"/>
      <c r="C47" s="41"/>
      <c r="D47" s="41"/>
      <c r="E47" s="41"/>
      <c r="F47" s="67"/>
      <c r="G47" s="67"/>
      <c r="H47" s="67"/>
      <c r="I47" s="67"/>
      <c r="J47" s="67"/>
      <c r="K47" s="41"/>
    </row>
    <row r="48" spans="1:12" ht="12" customHeight="1" x14ac:dyDescent="0.2">
      <c r="A48" s="41"/>
      <c r="B48" s="41"/>
      <c r="C48" s="41"/>
      <c r="D48" s="41"/>
      <c r="E48" s="41"/>
      <c r="F48" s="67"/>
      <c r="G48" s="67"/>
      <c r="H48" s="67"/>
      <c r="I48" s="67"/>
      <c r="J48" s="67"/>
      <c r="K48" s="41"/>
    </row>
    <row r="49" spans="1:11" ht="12" customHeight="1" x14ac:dyDescent="0.2">
      <c r="A49" s="41"/>
      <c r="B49" s="41"/>
      <c r="C49" s="41"/>
      <c r="D49" s="41"/>
      <c r="E49" s="41"/>
      <c r="F49" s="67"/>
      <c r="G49" s="67"/>
      <c r="H49" s="67"/>
      <c r="I49" s="67"/>
      <c r="J49" s="67"/>
      <c r="K49" s="41"/>
    </row>
    <row r="50" spans="1:11" ht="12" customHeight="1" x14ac:dyDescent="0.2">
      <c r="A50" s="41"/>
      <c r="B50" s="41"/>
      <c r="C50" s="41"/>
      <c r="D50" s="41"/>
      <c r="E50" s="41"/>
      <c r="F50" s="67"/>
      <c r="G50" s="67"/>
      <c r="H50" s="67"/>
      <c r="I50" s="67"/>
      <c r="J50" s="67"/>
      <c r="K50" s="41"/>
    </row>
    <row r="51" spans="1:11" ht="12" customHeight="1" x14ac:dyDescent="0.2">
      <c r="A51" s="41"/>
      <c r="B51" s="41"/>
      <c r="C51" s="41"/>
      <c r="D51" s="41"/>
      <c r="E51" s="41"/>
      <c r="F51" s="67"/>
      <c r="G51" s="67"/>
      <c r="H51" s="67"/>
      <c r="I51" s="67"/>
      <c r="J51" s="67"/>
      <c r="K51" s="41"/>
    </row>
    <row r="52" spans="1:11" ht="12" customHeight="1" x14ac:dyDescent="0.2">
      <c r="A52" s="41"/>
      <c r="B52" s="41"/>
      <c r="C52" s="41"/>
      <c r="D52" s="41"/>
      <c r="E52" s="41"/>
      <c r="F52" s="67"/>
      <c r="G52" s="67"/>
      <c r="H52" s="67"/>
      <c r="I52" s="67"/>
      <c r="J52" s="67"/>
      <c r="K52" s="41"/>
    </row>
    <row r="53" spans="1:11" ht="12" customHeight="1" x14ac:dyDescent="0.2">
      <c r="A53" s="41"/>
      <c r="B53" s="41"/>
      <c r="C53" s="41"/>
      <c r="D53" s="41"/>
      <c r="E53" s="41"/>
      <c r="F53" s="67"/>
      <c r="G53" s="67"/>
      <c r="H53" s="67"/>
      <c r="I53" s="67"/>
      <c r="J53" s="67"/>
      <c r="K53" s="41"/>
    </row>
    <row r="54" spans="1:11" ht="12" customHeight="1" x14ac:dyDescent="0.2">
      <c r="A54" s="41"/>
      <c r="B54" s="41"/>
      <c r="C54" s="41"/>
      <c r="D54" s="41"/>
      <c r="E54" s="41"/>
      <c r="F54" s="67"/>
      <c r="G54" s="67"/>
      <c r="H54" s="67"/>
      <c r="I54" s="67"/>
      <c r="J54" s="67"/>
      <c r="K54" s="41"/>
    </row>
    <row r="55" spans="1:11" ht="12" customHeight="1" x14ac:dyDescent="0.2">
      <c r="A55" s="41"/>
      <c r="B55" s="41"/>
      <c r="C55" s="41"/>
      <c r="D55" s="41"/>
      <c r="E55" s="41"/>
      <c r="F55" s="67"/>
      <c r="G55" s="67"/>
      <c r="H55" s="67"/>
      <c r="I55" s="67"/>
      <c r="J55" s="67"/>
      <c r="K55" s="41"/>
    </row>
    <row r="56" spans="1:11" ht="12" customHeight="1" x14ac:dyDescent="0.2">
      <c r="A56" s="41"/>
      <c r="B56" s="41"/>
      <c r="C56" s="41"/>
      <c r="D56" s="41"/>
      <c r="E56" s="41"/>
      <c r="F56" s="67"/>
      <c r="G56" s="67"/>
      <c r="H56" s="67"/>
      <c r="I56" s="67"/>
      <c r="J56" s="67"/>
      <c r="K56" s="41"/>
    </row>
    <row r="57" spans="1:11" ht="12" customHeight="1" x14ac:dyDescent="0.2">
      <c r="A57" s="41"/>
      <c r="B57" s="41"/>
      <c r="C57" s="41"/>
      <c r="D57" s="41"/>
      <c r="E57" s="41"/>
      <c r="F57" s="67"/>
      <c r="G57" s="67"/>
      <c r="H57" s="67"/>
      <c r="I57" s="67"/>
      <c r="J57" s="67"/>
      <c r="K57" s="41"/>
    </row>
    <row r="58" spans="1:11" x14ac:dyDescent="0.2">
      <c r="A58" s="41"/>
      <c r="B58" s="41"/>
      <c r="C58" s="41"/>
      <c r="D58" s="41"/>
      <c r="E58" s="41"/>
      <c r="F58" s="67"/>
      <c r="G58" s="67"/>
      <c r="H58" s="67"/>
      <c r="I58" s="67"/>
      <c r="J58" s="67"/>
      <c r="K58" s="41"/>
    </row>
    <row r="59" spans="1:11" x14ac:dyDescent="0.2">
      <c r="A59" s="41"/>
      <c r="B59" s="41"/>
      <c r="C59" s="41"/>
      <c r="D59" s="41"/>
      <c r="E59" s="41"/>
      <c r="F59" s="67"/>
      <c r="G59" s="67"/>
      <c r="H59" s="67"/>
      <c r="I59" s="67"/>
      <c r="J59" s="67"/>
      <c r="K59" s="41"/>
    </row>
    <row r="60" spans="1:11" ht="11.25" customHeight="1" x14ac:dyDescent="0.2">
      <c r="A60" s="41"/>
      <c r="B60" s="41"/>
      <c r="C60" s="41"/>
      <c r="D60" s="41"/>
      <c r="E60" s="41"/>
      <c r="F60" s="67"/>
      <c r="G60" s="67"/>
      <c r="H60" s="67"/>
      <c r="I60" s="67"/>
      <c r="J60" s="67"/>
      <c r="K60" s="41"/>
    </row>
    <row r="61" spans="1:11" ht="11.25" customHeight="1" x14ac:dyDescent="0.2">
      <c r="A61" s="41"/>
      <c r="B61" s="41"/>
      <c r="C61" s="41"/>
      <c r="D61" s="41"/>
      <c r="E61" s="41"/>
      <c r="F61" s="67"/>
      <c r="G61" s="67"/>
      <c r="H61" s="67"/>
      <c r="I61" s="67"/>
      <c r="J61" s="67"/>
      <c r="K61" s="41"/>
    </row>
    <row r="62" spans="1:11" ht="11.25" customHeight="1" x14ac:dyDescent="0.2">
      <c r="A62" s="41"/>
      <c r="B62" s="41"/>
      <c r="C62" s="41"/>
      <c r="D62" s="41"/>
      <c r="E62" s="41"/>
      <c r="F62" s="67"/>
      <c r="G62" s="67"/>
      <c r="H62" s="67"/>
      <c r="I62" s="67"/>
      <c r="J62" s="67"/>
      <c r="K62" s="41"/>
    </row>
    <row r="63" spans="1:11" ht="11.25" customHeight="1" x14ac:dyDescent="0.2">
      <c r="A63" s="41"/>
      <c r="B63" s="41"/>
      <c r="C63" s="41"/>
      <c r="D63" s="41"/>
      <c r="E63" s="41"/>
      <c r="F63" s="67"/>
      <c r="G63" s="67"/>
      <c r="H63" s="67"/>
      <c r="I63" s="67"/>
      <c r="J63" s="67"/>
      <c r="K63" s="41"/>
    </row>
    <row r="64" spans="1:11" ht="11.25" customHeight="1" x14ac:dyDescent="0.2">
      <c r="A64" s="41"/>
      <c r="B64" s="41"/>
      <c r="C64" s="41"/>
      <c r="D64" s="41"/>
      <c r="E64" s="41"/>
      <c r="F64" s="67"/>
      <c r="G64" s="67"/>
      <c r="H64" s="67"/>
      <c r="I64" s="67"/>
      <c r="J64" s="67"/>
      <c r="K64" s="41"/>
    </row>
    <row r="65" spans="1:11" ht="12" customHeight="1" x14ac:dyDescent="0.2">
      <c r="A65" s="41"/>
      <c r="B65" s="41"/>
      <c r="C65" s="41"/>
      <c r="D65" s="41"/>
      <c r="E65" s="41"/>
      <c r="F65" s="67"/>
      <c r="G65" s="67"/>
      <c r="H65" s="67"/>
      <c r="I65" s="67"/>
      <c r="J65" s="67"/>
      <c r="K65" s="41"/>
    </row>
    <row r="66" spans="1:11" ht="29.25" customHeight="1" x14ac:dyDescent="0.2">
      <c r="A66" s="41"/>
      <c r="B66" s="41"/>
      <c r="C66" s="41"/>
      <c r="D66" s="41"/>
      <c r="E66" s="41"/>
      <c r="F66" s="67"/>
      <c r="G66" s="67"/>
      <c r="H66" s="67"/>
      <c r="I66" s="67"/>
      <c r="J66" s="67"/>
      <c r="K66" s="41"/>
    </row>
    <row r="67" spans="1:11" ht="12" customHeight="1" x14ac:dyDescent="0.2">
      <c r="A67" s="41"/>
      <c r="B67" s="41"/>
      <c r="C67" s="41"/>
      <c r="D67" s="41"/>
      <c r="E67" s="41"/>
      <c r="F67" s="67"/>
      <c r="G67" s="67"/>
      <c r="H67" s="67"/>
      <c r="I67" s="67"/>
      <c r="J67" s="67"/>
      <c r="K67" s="41"/>
    </row>
    <row r="68" spans="1:11" ht="12" customHeight="1" x14ac:dyDescent="0.2">
      <c r="A68" s="41"/>
      <c r="B68" s="41"/>
      <c r="C68" s="41"/>
      <c r="D68" s="41"/>
      <c r="E68" s="41"/>
      <c r="F68" s="67"/>
      <c r="G68" s="67"/>
      <c r="H68" s="67"/>
      <c r="I68" s="67"/>
      <c r="J68" s="67"/>
      <c r="K68" s="41"/>
    </row>
    <row r="69" spans="1:11" ht="27" customHeight="1" x14ac:dyDescent="0.2">
      <c r="A69" s="41"/>
      <c r="B69" s="41"/>
      <c r="C69" s="41"/>
      <c r="D69" s="41"/>
      <c r="E69" s="41"/>
      <c r="F69" s="67"/>
      <c r="G69" s="67"/>
      <c r="H69" s="67"/>
      <c r="I69" s="67"/>
      <c r="J69" s="67"/>
      <c r="K69" s="41"/>
    </row>
    <row r="70" spans="1:11" ht="12" customHeight="1" x14ac:dyDescent="0.2">
      <c r="A70" s="41"/>
      <c r="B70" s="41"/>
      <c r="C70" s="41"/>
      <c r="D70" s="41"/>
      <c r="E70" s="41"/>
      <c r="F70" s="67"/>
      <c r="G70" s="67"/>
      <c r="H70" s="67"/>
      <c r="I70" s="67"/>
      <c r="J70" s="67"/>
      <c r="K70" s="41"/>
    </row>
    <row r="71" spans="1:11" ht="11.25" customHeight="1" x14ac:dyDescent="0.2">
      <c r="A71" s="41"/>
      <c r="B71" s="41"/>
      <c r="C71" s="41"/>
      <c r="D71" s="41"/>
      <c r="E71" s="41"/>
      <c r="F71" s="67"/>
      <c r="G71" s="67"/>
      <c r="H71" s="67"/>
      <c r="I71" s="67"/>
      <c r="J71" s="67"/>
      <c r="K71" s="41"/>
    </row>
    <row r="72" spans="1:11" x14ac:dyDescent="0.2">
      <c r="A72" s="41"/>
      <c r="B72" s="41"/>
      <c r="C72" s="41"/>
      <c r="D72" s="41"/>
      <c r="E72" s="41"/>
      <c r="F72" s="67"/>
      <c r="G72" s="67"/>
      <c r="H72" s="67"/>
      <c r="I72" s="67"/>
      <c r="J72" s="67"/>
      <c r="K72" s="41"/>
    </row>
    <row r="73" spans="1:11" x14ac:dyDescent="0.2">
      <c r="A73" s="41"/>
      <c r="B73" s="41"/>
      <c r="C73" s="41"/>
      <c r="D73" s="41"/>
      <c r="E73" s="41"/>
      <c r="F73" s="67"/>
      <c r="G73" s="67"/>
      <c r="H73" s="67"/>
      <c r="I73" s="67"/>
      <c r="J73" s="67"/>
      <c r="K73" s="41"/>
    </row>
    <row r="74" spans="1:11" x14ac:dyDescent="0.2">
      <c r="A74" s="41"/>
      <c r="B74" s="41"/>
      <c r="C74" s="41"/>
      <c r="D74" s="41"/>
      <c r="E74" s="41"/>
      <c r="F74" s="67"/>
      <c r="G74" s="67"/>
      <c r="H74" s="67"/>
      <c r="I74" s="67"/>
      <c r="J74" s="67"/>
      <c r="K74" s="41"/>
    </row>
    <row r="75" spans="1:11" x14ac:dyDescent="0.2">
      <c r="A75" s="41"/>
      <c r="B75" s="41"/>
      <c r="C75" s="41"/>
      <c r="D75" s="41"/>
      <c r="E75" s="41"/>
      <c r="F75" s="67"/>
      <c r="G75" s="67"/>
      <c r="H75" s="67"/>
      <c r="I75" s="67"/>
      <c r="J75" s="67"/>
      <c r="K75" s="41"/>
    </row>
    <row r="76" spans="1:11" x14ac:dyDescent="0.2">
      <c r="A76" s="41"/>
      <c r="B76" s="41"/>
      <c r="C76" s="41"/>
      <c r="D76" s="41"/>
      <c r="E76" s="41"/>
      <c r="F76" s="67"/>
      <c r="G76" s="67"/>
      <c r="H76" s="67"/>
      <c r="I76" s="67"/>
      <c r="J76" s="67"/>
      <c r="K76" s="41"/>
    </row>
    <row r="77" spans="1:11" x14ac:dyDescent="0.2">
      <c r="A77" s="41"/>
      <c r="B77" s="41"/>
      <c r="C77" s="41"/>
      <c r="D77" s="41"/>
      <c r="E77" s="41"/>
      <c r="F77" s="67"/>
      <c r="G77" s="67"/>
      <c r="H77" s="67"/>
      <c r="I77" s="67"/>
      <c r="J77" s="67"/>
      <c r="K77" s="41"/>
    </row>
    <row r="78" spans="1:11" x14ac:dyDescent="0.2">
      <c r="A78" s="41"/>
      <c r="B78" s="41"/>
      <c r="C78" s="41"/>
      <c r="D78" s="41"/>
      <c r="E78" s="41"/>
      <c r="F78" s="67"/>
      <c r="G78" s="67"/>
      <c r="H78" s="67"/>
      <c r="I78" s="67"/>
      <c r="J78" s="67"/>
      <c r="K78" s="41"/>
    </row>
    <row r="79" spans="1:11" x14ac:dyDescent="0.2">
      <c r="A79" s="41"/>
      <c r="B79" s="41"/>
      <c r="C79" s="41"/>
      <c r="D79" s="41"/>
      <c r="E79" s="41"/>
      <c r="F79" s="67"/>
      <c r="G79" s="67"/>
      <c r="H79" s="67"/>
      <c r="I79" s="67"/>
      <c r="J79" s="67"/>
      <c r="K79" s="41"/>
    </row>
    <row r="80" spans="1:11" x14ac:dyDescent="0.2">
      <c r="A80" s="41"/>
      <c r="B80" s="41"/>
      <c r="C80" s="41"/>
      <c r="D80" s="41"/>
      <c r="E80" s="41"/>
      <c r="F80" s="67"/>
      <c r="G80" s="67"/>
      <c r="H80" s="67"/>
      <c r="I80" s="67"/>
      <c r="J80" s="67"/>
      <c r="K80" s="41"/>
    </row>
    <row r="81" spans="1:11" x14ac:dyDescent="0.2">
      <c r="A81" s="41"/>
      <c r="B81" s="41"/>
      <c r="C81" s="41"/>
      <c r="D81" s="41"/>
      <c r="E81" s="41"/>
      <c r="F81" s="67"/>
      <c r="G81" s="67"/>
      <c r="H81" s="67"/>
      <c r="I81" s="67"/>
      <c r="J81" s="67"/>
      <c r="K81" s="41"/>
    </row>
    <row r="82" spans="1:11" x14ac:dyDescent="0.2">
      <c r="A82" s="41"/>
      <c r="B82" s="41"/>
      <c r="C82" s="41"/>
      <c r="D82" s="41"/>
      <c r="E82" s="41"/>
      <c r="F82" s="67"/>
      <c r="G82" s="67"/>
      <c r="H82" s="67"/>
      <c r="I82" s="67"/>
      <c r="J82" s="67"/>
      <c r="K82" s="41"/>
    </row>
    <row r="83" spans="1:11" x14ac:dyDescent="0.2">
      <c r="A83" s="41"/>
      <c r="B83" s="41"/>
      <c r="C83" s="41"/>
      <c r="D83" s="41"/>
      <c r="E83" s="41"/>
      <c r="F83" s="67"/>
      <c r="G83" s="67"/>
      <c r="H83" s="67"/>
      <c r="I83" s="67"/>
      <c r="J83" s="67"/>
      <c r="K83" s="41"/>
    </row>
    <row r="84" spans="1:11" x14ac:dyDescent="0.2">
      <c r="A84" s="41"/>
      <c r="B84" s="41"/>
      <c r="C84" s="41"/>
      <c r="D84" s="41"/>
      <c r="E84" s="41"/>
      <c r="F84" s="67"/>
      <c r="G84" s="67"/>
      <c r="H84" s="67"/>
      <c r="I84" s="67"/>
      <c r="J84" s="67"/>
      <c r="K84" s="41"/>
    </row>
    <row r="85" spans="1:11" x14ac:dyDescent="0.2">
      <c r="A85" s="41"/>
      <c r="B85" s="41"/>
      <c r="C85" s="41"/>
      <c r="D85" s="41"/>
      <c r="E85" s="41"/>
      <c r="F85" s="67"/>
      <c r="G85" s="67"/>
      <c r="H85" s="67"/>
      <c r="I85" s="67"/>
      <c r="J85" s="67"/>
      <c r="K85" s="41"/>
    </row>
    <row r="86" spans="1:11" x14ac:dyDescent="0.2">
      <c r="A86" s="41"/>
      <c r="B86" s="41"/>
      <c r="C86" s="41"/>
      <c r="D86" s="41"/>
      <c r="E86" s="41"/>
      <c r="F86" s="67"/>
      <c r="G86" s="67"/>
      <c r="H86" s="67"/>
      <c r="I86" s="67"/>
      <c r="J86" s="67"/>
      <c r="K86" s="41"/>
    </row>
    <row r="87" spans="1:11" x14ac:dyDescent="0.2">
      <c r="A87" s="41"/>
      <c r="B87" s="41"/>
      <c r="C87" s="41"/>
      <c r="D87" s="41"/>
      <c r="E87" s="41"/>
      <c r="F87" s="67"/>
      <c r="G87" s="67"/>
      <c r="H87" s="67"/>
      <c r="I87" s="67"/>
      <c r="J87" s="67"/>
      <c r="K87" s="41"/>
    </row>
    <row r="88" spans="1:11" x14ac:dyDescent="0.2">
      <c r="A88" s="41"/>
      <c r="B88" s="41"/>
      <c r="C88" s="41"/>
      <c r="D88" s="41"/>
      <c r="E88" s="41"/>
      <c r="F88" s="67"/>
      <c r="G88" s="67"/>
      <c r="H88" s="67"/>
      <c r="I88" s="67"/>
      <c r="J88" s="67"/>
      <c r="K88" s="41"/>
    </row>
    <row r="89" spans="1:11" x14ac:dyDescent="0.2">
      <c r="A89" s="41"/>
      <c r="B89" s="41"/>
      <c r="C89" s="41"/>
      <c r="D89" s="41"/>
      <c r="E89" s="41"/>
      <c r="F89" s="67"/>
      <c r="G89" s="67"/>
      <c r="H89" s="67"/>
      <c r="I89" s="67"/>
      <c r="J89" s="67"/>
      <c r="K89" s="41"/>
    </row>
    <row r="90" spans="1:11" x14ac:dyDescent="0.2">
      <c r="A90" s="41"/>
      <c r="B90" s="41"/>
      <c r="C90" s="41"/>
      <c r="D90" s="41"/>
      <c r="E90" s="41"/>
      <c r="F90" s="67"/>
      <c r="G90" s="67"/>
      <c r="H90" s="67"/>
      <c r="I90" s="67"/>
      <c r="J90" s="67"/>
      <c r="K90" s="41"/>
    </row>
    <row r="91" spans="1:11" x14ac:dyDescent="0.2">
      <c r="A91" s="41"/>
      <c r="B91" s="41"/>
      <c r="C91" s="41"/>
      <c r="D91" s="41"/>
      <c r="E91" s="41"/>
      <c r="F91" s="67"/>
      <c r="G91" s="67"/>
      <c r="H91" s="67"/>
      <c r="I91" s="67"/>
      <c r="J91" s="67"/>
      <c r="K91" s="41"/>
    </row>
    <row r="92" spans="1:11" x14ac:dyDescent="0.2">
      <c r="A92" s="41"/>
      <c r="B92" s="41"/>
      <c r="C92" s="41"/>
      <c r="D92" s="41"/>
      <c r="E92" s="41"/>
      <c r="F92" s="67"/>
      <c r="G92" s="67"/>
      <c r="H92" s="67"/>
      <c r="I92" s="67"/>
      <c r="J92" s="67"/>
      <c r="K92" s="41"/>
    </row>
    <row r="93" spans="1:11" x14ac:dyDescent="0.2">
      <c r="B93" s="41"/>
      <c r="C93" s="41"/>
      <c r="D93" s="41"/>
      <c r="E93" s="41"/>
      <c r="F93" s="67"/>
      <c r="G93" s="67"/>
      <c r="H93" s="67"/>
      <c r="I93" s="67"/>
      <c r="J93" s="67"/>
    </row>
    <row r="94" spans="1:11" x14ac:dyDescent="0.2">
      <c r="B94" s="41"/>
      <c r="C94" s="41"/>
      <c r="D94" s="41"/>
      <c r="E94" s="41"/>
      <c r="F94" s="67"/>
      <c r="G94" s="67"/>
      <c r="H94" s="67"/>
      <c r="I94" s="67"/>
      <c r="J94" s="67"/>
    </row>
  </sheetData>
  <mergeCells count="26">
    <mergeCell ref="J40:K40"/>
    <mergeCell ref="J41:K41"/>
    <mergeCell ref="B2:J2"/>
    <mergeCell ref="B41:C41"/>
    <mergeCell ref="G3:G5"/>
    <mergeCell ref="H3:H5"/>
    <mergeCell ref="I3:I5"/>
    <mergeCell ref="J3:J5"/>
    <mergeCell ref="F3:F5"/>
    <mergeCell ref="F38:G38"/>
    <mergeCell ref="H38:I38"/>
    <mergeCell ref="B38:C38"/>
    <mergeCell ref="D38:E38"/>
    <mergeCell ref="B26:J26"/>
    <mergeCell ref="B37:C37"/>
    <mergeCell ref="D37:E37"/>
    <mergeCell ref="B3:E5"/>
    <mergeCell ref="B40:C40"/>
    <mergeCell ref="F37:G37"/>
    <mergeCell ref="H37:I37"/>
    <mergeCell ref="D41:E41"/>
    <mergeCell ref="F41:G41"/>
    <mergeCell ref="H41:I41"/>
    <mergeCell ref="D40:E40"/>
    <mergeCell ref="F40:G40"/>
    <mergeCell ref="H40:I40"/>
  </mergeCells>
  <dataValidations count="6">
    <dataValidation allowBlank="1" showInputMessage="1" showErrorMessage="1" prompt="Corresponde al saldo final de las cuentas, atendiendo la siguiente operación aritmética: saldo inicial más cargos, menos los abonos." sqref="I3" xr:uid="{00000000-0002-0000-0500-000000000000}"/>
    <dataValidation allowBlank="1" showInputMessage="1" showErrorMessage="1" prompt="Diferencia del saldo final menos saldo inicial." sqref="J3" xr:uid="{00000000-0002-0000-0500-000001000000}"/>
    <dataValidation allowBlank="1" showInputMessage="1" showErrorMessage="1" prompt="Saldo al 31 de diciembre del año anterior." sqref="F3" xr:uid="{00000000-0002-0000-0500-000002000000}"/>
    <dataValidation allowBlank="1" showInputMessage="1" showErrorMessage="1" prompt="Corresponde a los abonos acumulados al periodo que corresponde la información financiera trimestral." sqref="H3" xr:uid="{00000000-0002-0000-0500-000003000000}"/>
    <dataValidation allowBlank="1" showInputMessage="1" showErrorMessage="1" prompt="Corresponde a los cargos acumulados al periodo que corresponde la información financiera trimestral." sqref="G3" xr:uid="{00000000-0002-0000-0500-000004000000}"/>
    <dataValidation allowBlank="1" showInputMessage="1" showErrorMessage="1" prompt="Corresponde al número de cuenta al 4° nivel del Plan de Cuentas emitido por el CONAC (DOF 23/12/2015)." sqref="B3" xr:uid="{00000000-0002-0000-0500-000005000000}"/>
  </dataValidations>
  <printOptions horizontalCentered="1"/>
  <pageMargins left="0.74803149606299213" right="0.51181102362204722" top="0.78740157480314965" bottom="0.27559055118110237" header="0.31496062992125984" footer="0.31496062992125984"/>
  <pageSetup scale="71" orientation="landscape" horizontalDpi="1200" verticalDpi="1200" r:id="rId1"/>
  <ignoredErrors>
    <ignoredError sqref="I25:J25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02"/>
  <sheetViews>
    <sheetView showGridLines="0" tabSelected="1" zoomScaleNormal="100" workbookViewId="0">
      <pane ySplit="3" topLeftCell="A22" activePane="bottomLeft" state="frozen"/>
      <selection pane="bottomLeft" activeCell="A46" sqref="A46:XFD49"/>
    </sheetView>
  </sheetViews>
  <sheetFormatPr baseColWidth="10" defaultColWidth="7.28515625" defaultRowHeight="11.25" x14ac:dyDescent="0.2"/>
  <cols>
    <col min="1" max="1" width="7.28515625" style="37"/>
    <col min="2" max="2" width="8.7109375" style="37" customWidth="1"/>
    <col min="3" max="3" width="22.85546875" style="37" customWidth="1"/>
    <col min="4" max="4" width="15.7109375" style="37" customWidth="1"/>
    <col min="5" max="5" width="9.85546875" style="37" customWidth="1"/>
    <col min="6" max="6" width="11.140625" style="37" customWidth="1"/>
    <col min="7" max="7" width="18.42578125" style="37" bestFit="1" customWidth="1"/>
    <col min="8" max="10" width="15.7109375" style="37" customWidth="1"/>
    <col min="11" max="11" width="7.28515625" style="37" customWidth="1"/>
    <col min="12" max="12" width="9.140625" style="37" bestFit="1" customWidth="1"/>
    <col min="13" max="13" width="14.28515625" style="37" bestFit="1" customWidth="1"/>
    <col min="14" max="16384" width="7.28515625" style="37"/>
  </cols>
  <sheetData>
    <row r="1" spans="1:11" x14ac:dyDescent="0.2"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90" customHeight="1" x14ac:dyDescent="0.2">
      <c r="B2" s="318" t="s">
        <v>380</v>
      </c>
      <c r="C2" s="319"/>
      <c r="D2" s="319"/>
      <c r="E2" s="319"/>
      <c r="F2" s="319"/>
      <c r="G2" s="319"/>
      <c r="H2" s="319"/>
      <c r="I2" s="319"/>
      <c r="J2" s="320"/>
    </row>
    <row r="3" spans="1:11" s="40" customFormat="1" ht="39.950000000000003" customHeight="1" x14ac:dyDescent="0.2">
      <c r="B3" s="342" t="s">
        <v>362</v>
      </c>
      <c r="C3" s="343"/>
      <c r="D3" s="343"/>
      <c r="E3" s="343"/>
      <c r="F3" s="344"/>
      <c r="G3" s="353" t="s">
        <v>58</v>
      </c>
      <c r="H3" s="353" t="s">
        <v>159</v>
      </c>
      <c r="I3" s="353" t="s">
        <v>59</v>
      </c>
      <c r="J3" s="353" t="s">
        <v>60</v>
      </c>
    </row>
    <row r="4" spans="1:11" ht="12" customHeight="1" x14ac:dyDescent="0.2">
      <c r="A4" s="41"/>
      <c r="B4" s="345"/>
      <c r="C4" s="346"/>
      <c r="D4" s="346"/>
      <c r="E4" s="346"/>
      <c r="F4" s="347"/>
      <c r="G4" s="353"/>
      <c r="H4" s="353"/>
      <c r="I4" s="353"/>
      <c r="J4" s="353"/>
      <c r="K4" s="41"/>
    </row>
    <row r="5" spans="1:11" ht="12" customHeight="1" x14ac:dyDescent="0.2">
      <c r="A5" s="41"/>
      <c r="B5" s="348"/>
      <c r="C5" s="349"/>
      <c r="D5" s="349"/>
      <c r="E5" s="349"/>
      <c r="F5" s="350"/>
      <c r="G5" s="353"/>
      <c r="H5" s="353"/>
      <c r="I5" s="353"/>
      <c r="J5" s="353"/>
      <c r="K5" s="41"/>
    </row>
    <row r="6" spans="1:11" ht="12" customHeight="1" x14ac:dyDescent="0.2">
      <c r="A6" s="41"/>
      <c r="B6" s="45"/>
      <c r="C6" s="168" t="s">
        <v>64</v>
      </c>
      <c r="D6" s="168"/>
      <c r="E6" s="168"/>
      <c r="F6" s="168"/>
      <c r="G6" s="169"/>
      <c r="H6" s="169"/>
      <c r="I6" s="262">
        <f>+I19+I33</f>
        <v>0</v>
      </c>
      <c r="J6" s="262">
        <f>+J19+J33</f>
        <v>0</v>
      </c>
      <c r="K6" s="41"/>
    </row>
    <row r="7" spans="1:11" ht="12" customHeight="1" x14ac:dyDescent="0.2">
      <c r="A7" s="41"/>
      <c r="B7" s="47"/>
      <c r="C7" s="355" t="s">
        <v>67</v>
      </c>
      <c r="D7" s="355"/>
      <c r="E7" s="170"/>
      <c r="F7" s="170"/>
      <c r="G7" s="171"/>
      <c r="H7" s="171"/>
      <c r="I7" s="263"/>
      <c r="J7" s="263"/>
      <c r="K7" s="41"/>
    </row>
    <row r="8" spans="1:11" ht="12" customHeight="1" x14ac:dyDescent="0.2">
      <c r="A8" s="41"/>
      <c r="B8" s="48"/>
      <c r="C8" s="172" t="s">
        <v>70</v>
      </c>
      <c r="D8" s="172"/>
      <c r="E8" s="172"/>
      <c r="F8" s="172"/>
      <c r="G8" s="173"/>
      <c r="H8" s="173"/>
      <c r="I8" s="264">
        <f>SUM(I9:I11)</f>
        <v>0</v>
      </c>
      <c r="J8" s="264">
        <f>SUM(J9:J11)</f>
        <v>0</v>
      </c>
      <c r="K8" s="41"/>
    </row>
    <row r="9" spans="1:11" ht="12" customHeight="1" x14ac:dyDescent="0.2">
      <c r="A9" s="41"/>
      <c r="B9" s="47"/>
      <c r="C9" s="53" t="s">
        <v>72</v>
      </c>
      <c r="D9" s="53"/>
      <c r="E9" s="53"/>
      <c r="F9" s="53"/>
      <c r="G9" s="171"/>
      <c r="H9" s="171"/>
      <c r="I9" s="263">
        <v>0</v>
      </c>
      <c r="J9" s="263">
        <v>0</v>
      </c>
      <c r="K9" s="41"/>
    </row>
    <row r="10" spans="1:11" ht="12" customHeight="1" x14ac:dyDescent="0.2">
      <c r="A10" s="41"/>
      <c r="B10" s="47"/>
      <c r="C10" s="53" t="s">
        <v>74</v>
      </c>
      <c r="D10" s="53"/>
      <c r="E10" s="53"/>
      <c r="F10" s="53"/>
      <c r="G10" s="171"/>
      <c r="H10" s="171"/>
      <c r="I10" s="263">
        <v>0</v>
      </c>
      <c r="J10" s="263">
        <v>0</v>
      </c>
      <c r="K10" s="41"/>
    </row>
    <row r="11" spans="1:11" ht="12" customHeight="1" x14ac:dyDescent="0.2">
      <c r="A11" s="41"/>
      <c r="B11" s="47"/>
      <c r="C11" s="53" t="s">
        <v>77</v>
      </c>
      <c r="D11" s="53"/>
      <c r="E11" s="53"/>
      <c r="F11" s="53"/>
      <c r="G11" s="171"/>
      <c r="H11" s="171"/>
      <c r="I11" s="263">
        <v>0</v>
      </c>
      <c r="J11" s="263">
        <v>0</v>
      </c>
      <c r="K11" s="41"/>
    </row>
    <row r="12" spans="1:11" ht="12" customHeight="1" x14ac:dyDescent="0.2">
      <c r="A12" s="41"/>
      <c r="B12" s="47"/>
      <c r="C12" s="53"/>
      <c r="D12" s="53"/>
      <c r="E12" s="53"/>
      <c r="F12" s="53"/>
      <c r="G12" s="171"/>
      <c r="H12" s="171"/>
      <c r="I12" s="263"/>
      <c r="J12" s="263"/>
      <c r="K12" s="41"/>
    </row>
    <row r="13" spans="1:11" ht="12" customHeight="1" x14ac:dyDescent="0.2">
      <c r="A13" s="41"/>
      <c r="B13" s="48"/>
      <c r="C13" s="172" t="s">
        <v>79</v>
      </c>
      <c r="D13" s="172"/>
      <c r="E13" s="172"/>
      <c r="F13" s="172"/>
      <c r="G13" s="173"/>
      <c r="H13" s="173"/>
      <c r="I13" s="264">
        <f>SUM(I14:I17)</f>
        <v>0</v>
      </c>
      <c r="J13" s="264">
        <f>SUM(J14:J17)</f>
        <v>0</v>
      </c>
      <c r="K13" s="41"/>
    </row>
    <row r="14" spans="1:11" ht="12" customHeight="1" x14ac:dyDescent="0.2">
      <c r="A14" s="41"/>
      <c r="B14" s="47"/>
      <c r="C14" s="53" t="s">
        <v>80</v>
      </c>
      <c r="D14" s="53"/>
      <c r="E14" s="53"/>
      <c r="F14" s="53"/>
      <c r="G14" s="171"/>
      <c r="H14" s="171"/>
      <c r="I14" s="263">
        <v>0</v>
      </c>
      <c r="J14" s="263">
        <v>0</v>
      </c>
      <c r="K14" s="41"/>
    </row>
    <row r="15" spans="1:11" ht="12" customHeight="1" x14ac:dyDescent="0.2">
      <c r="A15" s="41"/>
      <c r="B15" s="47"/>
      <c r="C15" s="53" t="s">
        <v>83</v>
      </c>
      <c r="D15" s="53"/>
      <c r="E15" s="53"/>
      <c r="F15" s="53"/>
      <c r="G15" s="171"/>
      <c r="H15" s="171"/>
      <c r="I15" s="263">
        <v>0</v>
      </c>
      <c r="J15" s="263">
        <v>0</v>
      </c>
      <c r="K15" s="41"/>
    </row>
    <row r="16" spans="1:11" ht="12" customHeight="1" x14ac:dyDescent="0.2">
      <c r="A16" s="41"/>
      <c r="B16" s="47"/>
      <c r="C16" s="53" t="s">
        <v>74</v>
      </c>
      <c r="D16" s="53"/>
      <c r="E16" s="53"/>
      <c r="F16" s="53"/>
      <c r="G16" s="171"/>
      <c r="H16" s="171"/>
      <c r="I16" s="263">
        <v>0</v>
      </c>
      <c r="J16" s="263">
        <v>0</v>
      </c>
      <c r="K16" s="41"/>
    </row>
    <row r="17" spans="1:13" ht="12" customHeight="1" x14ac:dyDescent="0.2">
      <c r="A17" s="41"/>
      <c r="B17" s="47"/>
      <c r="C17" s="53" t="s">
        <v>77</v>
      </c>
      <c r="D17" s="53"/>
      <c r="E17" s="53"/>
      <c r="F17" s="53"/>
      <c r="G17" s="171"/>
      <c r="H17" s="171"/>
      <c r="I17" s="263">
        <v>0</v>
      </c>
      <c r="J17" s="263">
        <v>0</v>
      </c>
      <c r="K17" s="41"/>
    </row>
    <row r="18" spans="1:13" ht="12" customHeight="1" x14ac:dyDescent="0.2">
      <c r="A18" s="41"/>
      <c r="B18" s="47"/>
      <c r="C18" s="53"/>
      <c r="D18" s="53"/>
      <c r="E18" s="53"/>
      <c r="F18" s="53"/>
      <c r="G18" s="171"/>
      <c r="H18" s="171"/>
      <c r="I18" s="263"/>
      <c r="J18" s="263"/>
      <c r="K18" s="41"/>
    </row>
    <row r="19" spans="1:13" ht="12" customHeight="1" x14ac:dyDescent="0.2">
      <c r="A19" s="41"/>
      <c r="B19" s="48"/>
      <c r="C19" s="172" t="s">
        <v>366</v>
      </c>
      <c r="D19" s="172"/>
      <c r="E19" s="172"/>
      <c r="F19" s="172"/>
      <c r="G19" s="173"/>
      <c r="H19" s="173"/>
      <c r="I19" s="264">
        <f>I8+I13</f>
        <v>0</v>
      </c>
      <c r="J19" s="264">
        <f>J8+J13</f>
        <v>0</v>
      </c>
      <c r="K19" s="41"/>
    </row>
    <row r="20" spans="1:13" ht="12" customHeight="1" x14ac:dyDescent="0.2">
      <c r="A20" s="41"/>
      <c r="B20" s="48"/>
      <c r="C20" s="172"/>
      <c r="D20" s="172"/>
      <c r="E20" s="172"/>
      <c r="F20" s="172"/>
      <c r="G20" s="173"/>
      <c r="H20" s="173"/>
      <c r="I20" s="264"/>
      <c r="J20" s="264"/>
      <c r="K20" s="41"/>
    </row>
    <row r="21" spans="1:13" ht="12" customHeight="1" x14ac:dyDescent="0.2">
      <c r="A21" s="41"/>
      <c r="B21" s="47"/>
      <c r="C21" s="355" t="s">
        <v>90</v>
      </c>
      <c r="D21" s="355"/>
      <c r="E21" s="170"/>
      <c r="F21" s="170"/>
      <c r="G21" s="171"/>
      <c r="H21" s="171"/>
      <c r="I21" s="263"/>
      <c r="J21" s="263"/>
      <c r="K21" s="41"/>
    </row>
    <row r="22" spans="1:13" ht="12" customHeight="1" x14ac:dyDescent="0.2">
      <c r="A22" s="41"/>
      <c r="B22" s="47"/>
      <c r="C22" s="172" t="s">
        <v>70</v>
      </c>
      <c r="D22" s="172"/>
      <c r="E22" s="172"/>
      <c r="F22" s="172"/>
      <c r="G22" s="171"/>
      <c r="H22" s="171"/>
      <c r="I22" s="264">
        <f>SUM(I23:I25)</f>
        <v>0</v>
      </c>
      <c r="J22" s="264">
        <f>SUM(J23:J25)</f>
        <v>0</v>
      </c>
      <c r="K22" s="41"/>
    </row>
    <row r="23" spans="1:13" ht="12" customHeight="1" x14ac:dyDescent="0.2">
      <c r="A23" s="41"/>
      <c r="B23" s="47"/>
      <c r="C23" s="53" t="s">
        <v>72</v>
      </c>
      <c r="D23" s="53"/>
      <c r="E23" s="53"/>
      <c r="F23" s="53"/>
      <c r="G23" s="171"/>
      <c r="H23" s="171"/>
      <c r="I23" s="263">
        <v>0</v>
      </c>
      <c r="J23" s="263">
        <v>0</v>
      </c>
      <c r="K23" s="41"/>
    </row>
    <row r="24" spans="1:13" ht="12" customHeight="1" x14ac:dyDescent="0.2">
      <c r="A24" s="41"/>
      <c r="B24" s="47"/>
      <c r="C24" s="53" t="s">
        <v>74</v>
      </c>
      <c r="D24" s="53"/>
      <c r="E24" s="53"/>
      <c r="F24" s="53"/>
      <c r="G24" s="171"/>
      <c r="H24" s="171"/>
      <c r="I24" s="263">
        <v>0</v>
      </c>
      <c r="J24" s="263">
        <v>0</v>
      </c>
      <c r="K24" s="41"/>
    </row>
    <row r="25" spans="1:13" ht="12" customHeight="1" x14ac:dyDescent="0.2">
      <c r="A25" s="41"/>
      <c r="B25" s="47"/>
      <c r="C25" s="53" t="s">
        <v>77</v>
      </c>
      <c r="D25" s="53"/>
      <c r="E25" s="53"/>
      <c r="F25" s="53"/>
      <c r="G25" s="171"/>
      <c r="H25" s="171"/>
      <c r="I25" s="263">
        <v>0</v>
      </c>
      <c r="J25" s="263">
        <v>0</v>
      </c>
      <c r="K25" s="41"/>
    </row>
    <row r="26" spans="1:13" ht="12" customHeight="1" x14ac:dyDescent="0.2">
      <c r="A26" s="41"/>
      <c r="B26" s="47"/>
      <c r="C26" s="53"/>
      <c r="D26" s="53"/>
      <c r="E26" s="53"/>
      <c r="F26" s="53"/>
      <c r="G26" s="171"/>
      <c r="H26" s="171"/>
      <c r="I26" s="263"/>
      <c r="J26" s="263"/>
      <c r="K26" s="41"/>
    </row>
    <row r="27" spans="1:13" ht="12" customHeight="1" x14ac:dyDescent="0.2">
      <c r="A27" s="41"/>
      <c r="B27" s="48"/>
      <c r="C27" s="172" t="s">
        <v>79</v>
      </c>
      <c r="D27" s="172"/>
      <c r="E27" s="172"/>
      <c r="F27" s="172"/>
      <c r="G27" s="173"/>
      <c r="H27" s="173"/>
      <c r="I27" s="264">
        <f>SUM(I28:I31)</f>
        <v>0</v>
      </c>
      <c r="J27" s="264">
        <f>SUM(J28:J31)</f>
        <v>0</v>
      </c>
      <c r="K27" s="41"/>
      <c r="M27" s="38"/>
    </row>
    <row r="28" spans="1:13" ht="12" customHeight="1" x14ac:dyDescent="0.2">
      <c r="A28" s="41"/>
      <c r="B28" s="47"/>
      <c r="C28" s="53" t="s">
        <v>80</v>
      </c>
      <c r="D28" s="53"/>
      <c r="E28" s="53"/>
      <c r="F28" s="53"/>
      <c r="G28" s="171"/>
      <c r="H28" s="171"/>
      <c r="I28" s="263">
        <v>0</v>
      </c>
      <c r="J28" s="263">
        <v>0</v>
      </c>
      <c r="K28" s="41"/>
      <c r="M28" s="51"/>
    </row>
    <row r="29" spans="1:13" ht="12" customHeight="1" x14ac:dyDescent="0.2">
      <c r="A29" s="41"/>
      <c r="B29" s="47"/>
      <c r="C29" s="53" t="s">
        <v>83</v>
      </c>
      <c r="D29" s="53"/>
      <c r="E29" s="53"/>
      <c r="F29" s="53"/>
      <c r="G29" s="171"/>
      <c r="H29" s="171"/>
      <c r="I29" s="263">
        <v>0</v>
      </c>
      <c r="J29" s="263">
        <v>0</v>
      </c>
      <c r="K29" s="41"/>
      <c r="M29" s="55"/>
    </row>
    <row r="30" spans="1:13" ht="12" customHeight="1" x14ac:dyDescent="0.2">
      <c r="A30" s="41"/>
      <c r="B30" s="47"/>
      <c r="C30" s="53" t="s">
        <v>74</v>
      </c>
      <c r="D30" s="53"/>
      <c r="E30" s="53"/>
      <c r="F30" s="53"/>
      <c r="G30" s="171"/>
      <c r="H30" s="171"/>
      <c r="I30" s="263">
        <v>0</v>
      </c>
      <c r="J30" s="263">
        <v>0</v>
      </c>
      <c r="K30" s="41"/>
      <c r="L30" s="38"/>
    </row>
    <row r="31" spans="1:13" ht="12" customHeight="1" x14ac:dyDescent="0.2">
      <c r="A31" s="41"/>
      <c r="B31" s="47"/>
      <c r="C31" s="53" t="s">
        <v>77</v>
      </c>
      <c r="D31" s="53"/>
      <c r="E31" s="53"/>
      <c r="F31" s="53"/>
      <c r="G31" s="171"/>
      <c r="H31" s="171"/>
      <c r="I31" s="263">
        <v>0</v>
      </c>
      <c r="J31" s="263">
        <v>0</v>
      </c>
      <c r="K31" s="41"/>
    </row>
    <row r="32" spans="1:13" ht="12" customHeight="1" x14ac:dyDescent="0.2">
      <c r="A32" s="41"/>
      <c r="B32" s="47"/>
      <c r="C32" s="53"/>
      <c r="D32" s="53"/>
      <c r="E32" s="53"/>
      <c r="F32" s="53"/>
      <c r="G32" s="171"/>
      <c r="H32" s="171"/>
      <c r="I32" s="263"/>
      <c r="J32" s="263"/>
      <c r="K32" s="41"/>
    </row>
    <row r="33" spans="1:12" ht="12" customHeight="1" x14ac:dyDescent="0.2">
      <c r="A33" s="41"/>
      <c r="B33" s="48"/>
      <c r="C33" s="172" t="s">
        <v>363</v>
      </c>
      <c r="D33" s="172"/>
      <c r="E33" s="172"/>
      <c r="F33" s="172"/>
      <c r="G33" s="173"/>
      <c r="H33" s="173"/>
      <c r="I33" s="264">
        <f>I22+I27</f>
        <v>0</v>
      </c>
      <c r="J33" s="264">
        <f>J22+J27</f>
        <v>0</v>
      </c>
      <c r="K33" s="41"/>
    </row>
    <row r="34" spans="1:12" ht="12" customHeight="1" x14ac:dyDescent="0.2">
      <c r="A34" s="41"/>
      <c r="B34" s="48"/>
      <c r="C34" s="253"/>
      <c r="D34" s="172"/>
      <c r="E34" s="172"/>
      <c r="F34" s="172"/>
      <c r="G34" s="173"/>
      <c r="H34" s="173"/>
      <c r="I34" s="264"/>
      <c r="J34" s="264"/>
      <c r="K34" s="41"/>
    </row>
    <row r="35" spans="1:12" ht="12" customHeight="1" x14ac:dyDescent="0.2">
      <c r="A35" s="41"/>
      <c r="B35" s="48"/>
      <c r="C35" s="172" t="s">
        <v>364</v>
      </c>
      <c r="D35" s="172"/>
      <c r="E35" s="172"/>
      <c r="F35" s="172"/>
      <c r="G35" s="173"/>
      <c r="H35" s="173"/>
      <c r="I35" s="265">
        <v>1632974186.6199999</v>
      </c>
      <c r="J35" s="265">
        <v>1561252512.1199999</v>
      </c>
      <c r="K35" s="41"/>
    </row>
    <row r="36" spans="1:12" ht="12" customHeight="1" x14ac:dyDescent="0.2">
      <c r="A36" s="41"/>
      <c r="B36" s="48"/>
      <c r="C36" s="172"/>
      <c r="D36" s="172"/>
      <c r="E36" s="172"/>
      <c r="F36" s="172"/>
      <c r="G36" s="173"/>
      <c r="H36" s="173"/>
      <c r="I36" s="256"/>
      <c r="J36" s="256"/>
      <c r="K36" s="41"/>
    </row>
    <row r="37" spans="1:12" ht="12" customHeight="1" x14ac:dyDescent="0.2">
      <c r="A37" s="41"/>
      <c r="B37" s="48"/>
      <c r="C37" s="172" t="s">
        <v>365</v>
      </c>
      <c r="D37" s="172"/>
      <c r="E37" s="172"/>
      <c r="F37" s="172"/>
      <c r="G37" s="173"/>
      <c r="H37" s="173"/>
      <c r="I37" s="265">
        <v>1632974186.6199999</v>
      </c>
      <c r="J37" s="265">
        <v>1561252512.1199999</v>
      </c>
      <c r="K37" s="41"/>
    </row>
    <row r="38" spans="1:12" ht="12" customHeight="1" x14ac:dyDescent="0.2">
      <c r="A38" s="41"/>
      <c r="B38" s="60"/>
      <c r="C38" s="174"/>
      <c r="D38" s="174"/>
      <c r="E38" s="174"/>
      <c r="F38" s="174"/>
      <c r="G38" s="175"/>
      <c r="H38" s="252"/>
      <c r="I38" s="209" t="s">
        <v>276</v>
      </c>
      <c r="J38" s="209" t="s">
        <v>276</v>
      </c>
      <c r="K38" s="41"/>
    </row>
    <row r="39" spans="1:12" ht="12" customHeight="1" x14ac:dyDescent="0.2">
      <c r="A39" s="41"/>
      <c r="B39" s="52"/>
      <c r="C39" s="52"/>
      <c r="D39" s="52"/>
      <c r="E39" s="52"/>
      <c r="F39" s="52"/>
      <c r="G39" s="53"/>
      <c r="H39" s="53"/>
      <c r="I39" s="54" t="e">
        <f>+I38-#REF!</f>
        <v>#VALUE!</v>
      </c>
      <c r="J39" s="54" t="e">
        <f>+J38-#REF!</f>
        <v>#VALUE!</v>
      </c>
      <c r="K39" s="41"/>
    </row>
    <row r="40" spans="1:12" ht="12" customHeight="1" x14ac:dyDescent="0.2">
      <c r="A40" s="41"/>
      <c r="B40" s="356" t="s">
        <v>112</v>
      </c>
      <c r="C40" s="356"/>
      <c r="D40" s="356"/>
      <c r="E40" s="356"/>
      <c r="F40" s="356"/>
      <c r="G40" s="356"/>
      <c r="H40" s="356"/>
      <c r="I40" s="356"/>
      <c r="J40" s="356"/>
      <c r="K40" s="41"/>
    </row>
    <row r="41" spans="1:12" ht="12" customHeight="1" x14ac:dyDescent="0.2">
      <c r="A41" s="41"/>
      <c r="B41" s="356"/>
      <c r="C41" s="356"/>
      <c r="D41" s="356"/>
      <c r="E41" s="356"/>
      <c r="F41" s="356"/>
      <c r="G41" s="356"/>
      <c r="H41" s="356"/>
      <c r="I41" s="356"/>
      <c r="J41" s="356"/>
      <c r="K41" s="41"/>
    </row>
    <row r="42" spans="1:12" ht="12" customHeight="1" x14ac:dyDescent="0.2">
      <c r="A42" s="41"/>
      <c r="B42" s="61"/>
      <c r="C42" s="61"/>
      <c r="D42" s="61"/>
      <c r="E42" s="61"/>
      <c r="F42" s="61"/>
      <c r="G42" s="61"/>
      <c r="H42" s="61"/>
      <c r="I42" s="61"/>
      <c r="J42" s="61"/>
      <c r="K42" s="41"/>
      <c r="L42" s="38"/>
    </row>
    <row r="43" spans="1:12" ht="12" customHeight="1" x14ac:dyDescent="0.2">
      <c r="A43" s="41"/>
      <c r="B43" s="57"/>
      <c r="C43" s="57"/>
      <c r="D43" s="57"/>
      <c r="E43" s="57"/>
      <c r="F43" s="57"/>
      <c r="G43" s="57"/>
      <c r="H43" s="58"/>
      <c r="I43" s="57"/>
      <c r="J43" s="59"/>
      <c r="K43" s="41"/>
    </row>
    <row r="44" spans="1:12" ht="12" customHeight="1" x14ac:dyDescent="0.2">
      <c r="A44" s="41"/>
      <c r="B44" s="57"/>
      <c r="C44" s="57"/>
      <c r="D44" s="57"/>
      <c r="E44" s="57"/>
      <c r="F44" s="57"/>
      <c r="G44" s="57"/>
      <c r="H44" s="58"/>
      <c r="I44" s="57"/>
      <c r="J44" s="59"/>
      <c r="K44" s="41"/>
      <c r="L44" s="38"/>
    </row>
    <row r="45" spans="1:12" ht="12" customHeight="1" x14ac:dyDescent="0.2">
      <c r="A45" s="57"/>
      <c r="B45" s="57"/>
      <c r="C45" s="57"/>
      <c r="D45" s="57"/>
      <c r="E45" s="57"/>
      <c r="F45" s="57"/>
      <c r="G45" s="57"/>
      <c r="H45" s="58"/>
      <c r="I45" s="57"/>
      <c r="J45" s="59"/>
      <c r="K45" s="41"/>
    </row>
    <row r="46" spans="1:12" ht="12" customHeight="1" x14ac:dyDescent="0.2">
      <c r="A46" s="65"/>
      <c r="B46" s="57"/>
      <c r="C46" s="57"/>
      <c r="D46" s="57"/>
      <c r="E46" s="57"/>
      <c r="F46" s="57"/>
      <c r="G46" s="57"/>
      <c r="H46" s="58"/>
      <c r="I46" s="57"/>
      <c r="J46" s="59"/>
      <c r="K46" s="41"/>
    </row>
    <row r="47" spans="1:12" ht="12" customHeight="1" x14ac:dyDescent="0.2">
      <c r="A47" s="41"/>
      <c r="B47" s="57"/>
      <c r="C47" s="57"/>
      <c r="D47" s="57"/>
      <c r="E47" s="57"/>
      <c r="F47" s="57"/>
      <c r="G47" s="57"/>
      <c r="H47" s="58"/>
      <c r="I47" s="57"/>
      <c r="J47" s="59"/>
      <c r="K47" s="41"/>
    </row>
    <row r="48" spans="1:12" ht="12" customHeight="1" x14ac:dyDescent="0.2">
      <c r="A48" s="41"/>
      <c r="B48" s="326"/>
      <c r="C48" s="326"/>
      <c r="D48" s="308"/>
      <c r="E48" s="308"/>
      <c r="F48" s="311"/>
      <c r="G48" s="311"/>
      <c r="H48" s="351"/>
      <c r="I48" s="351"/>
      <c r="J48" s="311"/>
      <c r="K48" s="311"/>
    </row>
    <row r="49" spans="1:11" ht="21.75" customHeight="1" x14ac:dyDescent="0.2">
      <c r="A49" s="41"/>
      <c r="B49" s="352"/>
      <c r="C49" s="352"/>
      <c r="D49" s="310"/>
      <c r="E49" s="310"/>
      <c r="F49" s="310"/>
      <c r="G49" s="310"/>
      <c r="H49" s="328"/>
      <c r="I49" s="328"/>
      <c r="J49" s="310"/>
      <c r="K49" s="310"/>
    </row>
    <row r="50" spans="1:11" ht="12" customHeight="1" x14ac:dyDescent="0.2">
      <c r="A50" s="41"/>
      <c r="B50" s="130"/>
      <c r="C50" s="130"/>
      <c r="D50" s="57"/>
      <c r="E50" s="57"/>
      <c r="F50" s="57"/>
      <c r="G50" s="57"/>
      <c r="H50" s="131"/>
      <c r="I50" s="131"/>
      <c r="J50" s="59"/>
      <c r="K50" s="41"/>
    </row>
    <row r="51" spans="1:11" ht="12" customHeight="1" x14ac:dyDescent="0.2">
      <c r="A51" s="41"/>
      <c r="B51" s="130"/>
      <c r="C51" s="130"/>
      <c r="D51" s="57"/>
      <c r="E51" s="57"/>
      <c r="F51" s="57"/>
      <c r="G51" s="57"/>
      <c r="H51" s="58"/>
      <c r="I51" s="57"/>
      <c r="J51" s="59"/>
      <c r="K51" s="41"/>
    </row>
    <row r="52" spans="1:11" ht="12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2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ht="12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ht="12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ht="12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12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ht="12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2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12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1:11" ht="12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12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1:11" ht="12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4" spans="1:11" ht="12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12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</row>
    <row r="68" spans="1:11" ht="11.2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</row>
    <row r="69" spans="1:11" ht="11.25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</row>
    <row r="70" spans="1:11" ht="11.25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</row>
    <row r="71" spans="1:11" ht="11.2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11.2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</row>
    <row r="73" spans="1:11" ht="12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</row>
    <row r="74" spans="1:11" ht="29.2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</row>
    <row r="75" spans="1:11" ht="12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</row>
    <row r="76" spans="1:11" ht="12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27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</row>
    <row r="78" spans="1:11" ht="12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</row>
    <row r="79" spans="1:11" ht="11.2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</row>
    <row r="80" spans="1:1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</row>
    <row r="81" spans="1:1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</row>
    <row r="83" spans="1:1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</row>
    <row r="84" spans="1:1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</row>
    <row r="88" spans="1:1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</row>
    <row r="89" spans="1:1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</row>
    <row r="90" spans="1:1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</row>
    <row r="91" spans="1:1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</row>
    <row r="93" spans="1:1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</row>
    <row r="94" spans="1:1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</row>
    <row r="95" spans="1:1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</row>
    <row r="96" spans="1:1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</row>
    <row r="98" spans="1:11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</row>
    <row r="99" spans="1:1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</row>
    <row r="100" spans="1:11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</row>
    <row r="101" spans="1:11" x14ac:dyDescent="0.2">
      <c r="B101" s="41"/>
      <c r="C101" s="41"/>
      <c r="D101" s="41"/>
      <c r="E101" s="41"/>
      <c r="F101" s="41"/>
      <c r="G101" s="41"/>
      <c r="H101" s="41"/>
      <c r="I101" s="41"/>
      <c r="J101" s="41"/>
    </row>
    <row r="102" spans="1:11" x14ac:dyDescent="0.2">
      <c r="B102" s="41"/>
      <c r="C102" s="41"/>
      <c r="D102" s="41"/>
      <c r="E102" s="41"/>
      <c r="F102" s="41"/>
      <c r="G102" s="41"/>
      <c r="H102" s="41"/>
      <c r="I102" s="41"/>
      <c r="J102" s="41"/>
    </row>
  </sheetData>
  <mergeCells count="20">
    <mergeCell ref="B2:J2"/>
    <mergeCell ref="B49:C49"/>
    <mergeCell ref="H49:I49"/>
    <mergeCell ref="B40:J40"/>
    <mergeCell ref="B41:J41"/>
    <mergeCell ref="G3:G5"/>
    <mergeCell ref="H3:H5"/>
    <mergeCell ref="I3:I5"/>
    <mergeCell ref="J3:J5"/>
    <mergeCell ref="F49:G49"/>
    <mergeCell ref="D49:E49"/>
    <mergeCell ref="F48:G48"/>
    <mergeCell ref="H48:I48"/>
    <mergeCell ref="B3:F5"/>
    <mergeCell ref="B48:C48"/>
    <mergeCell ref="C7:D7"/>
    <mergeCell ref="C21:D21"/>
    <mergeCell ref="D48:E48"/>
    <mergeCell ref="J48:K48"/>
    <mergeCell ref="J49:K49"/>
  </mergeCells>
  <dataValidations count="5">
    <dataValidation allowBlank="1" showInputMessage="1" showErrorMessage="1" prompt="Representa el saldo final del período. (correspondiente a la información financiera trimestral que se presenta)." sqref="J3" xr:uid="{00000000-0002-0000-0600-000000000000}"/>
    <dataValidation allowBlank="1" showInputMessage="1" showErrorMessage="1" prompt="Corresponde al número de cuenta al 4° nivel del Plan de Cuentas emitido por el CONAC (DOF 22/12/2014)." sqref="B3" xr:uid="{00000000-0002-0000-0600-000001000000}"/>
    <dataValidation allowBlank="1" showInputMessage="1" showErrorMessage="1" prompt="Representa el saldo final del período inmediato anterior. ( saldo del 31 de diciembre)." sqref="I3" xr:uid="{00000000-0002-0000-0600-000002000000}"/>
    <dataValidation allowBlank="1" showInputMessage="1" showErrorMessage="1" prompt="Representa la divisa en la cual fue contratado el financiamiento." sqref="G3" xr:uid="{00000000-0002-0000-0600-000003000000}"/>
    <dataValidation allowBlank="1" showInputMessage="1" showErrorMessage="1" prompt="Representa el nombre del país o institución con la cual se contrató el financiamiento." sqref="H3" xr:uid="{00000000-0002-0000-0600-000004000000}"/>
  </dataValidations>
  <printOptions horizontalCentered="1"/>
  <pageMargins left="0.74803149606299213" right="0.51181102362204722" top="0.78740157480314965" bottom="0.27559055118110237" header="0.31496062992125984" footer="0.31496062992125984"/>
  <pageSetup scale="77" orientation="landscape" horizontalDpi="1200" verticalDpi="1200" r:id="rId1"/>
  <ignoredErrors>
    <ignoredError sqref="I6:J8 I33:J33 I21:J22 I13:J17 I19:J19 I27:J31" unlockedFormula="1"/>
    <ignoredError sqref="I39:J39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05"/>
  <sheetViews>
    <sheetView showGridLines="0" zoomScaleNormal="100" workbookViewId="0">
      <pane ySplit="3" topLeftCell="A41" activePane="bottomLeft" state="frozen"/>
      <selection pane="bottomLeft" activeCell="B53" sqref="B53:C53"/>
    </sheetView>
  </sheetViews>
  <sheetFormatPr baseColWidth="10" defaultColWidth="7.28515625" defaultRowHeight="11.25" x14ac:dyDescent="0.2"/>
  <cols>
    <col min="1" max="1" width="7.28515625" style="37"/>
    <col min="2" max="5" width="15.7109375" style="37" customWidth="1"/>
    <col min="6" max="7" width="12.7109375" style="37" customWidth="1"/>
    <col min="8" max="8" width="23.42578125" style="37" customWidth="1"/>
    <col min="9" max="9" width="12.7109375" style="37" customWidth="1"/>
    <col min="10" max="10" width="11.140625" style="37" customWidth="1"/>
    <col min="11" max="11" width="7.28515625" style="37" customWidth="1"/>
    <col min="12" max="12" width="7.28515625" style="37"/>
    <col min="13" max="13" width="9.140625" style="37" bestFit="1" customWidth="1"/>
    <col min="14" max="14" width="14.28515625" style="37" bestFit="1" customWidth="1"/>
    <col min="15" max="16384" width="7.28515625" style="37"/>
  </cols>
  <sheetData>
    <row r="2" spans="1:12" ht="90.75" customHeight="1" x14ac:dyDescent="0.2">
      <c r="B2" s="329" t="s">
        <v>381</v>
      </c>
      <c r="C2" s="330"/>
      <c r="D2" s="330"/>
      <c r="E2" s="330"/>
      <c r="F2" s="330"/>
      <c r="G2" s="330"/>
      <c r="H2" s="330"/>
      <c r="I2" s="330"/>
      <c r="J2" s="331"/>
    </row>
    <row r="3" spans="1:12" s="40" customFormat="1" ht="39.950000000000003" customHeight="1" x14ac:dyDescent="0.2">
      <c r="B3" s="357" t="s">
        <v>53</v>
      </c>
      <c r="C3" s="358"/>
      <c r="D3" s="358"/>
      <c r="E3" s="359"/>
      <c r="F3" s="357" t="s">
        <v>261</v>
      </c>
      <c r="G3" s="358"/>
      <c r="H3" s="358"/>
      <c r="I3" s="358"/>
      <c r="J3" s="359"/>
    </row>
    <row r="4" spans="1:12" ht="12" customHeight="1" x14ac:dyDescent="0.2">
      <c r="A4" s="41"/>
      <c r="B4" s="145" t="s">
        <v>262</v>
      </c>
      <c r="C4" s="149"/>
      <c r="D4" s="149"/>
      <c r="E4" s="150"/>
      <c r="F4" s="146"/>
      <c r="G4" s="149"/>
      <c r="H4" s="149"/>
      <c r="I4" s="149"/>
      <c r="J4" s="147"/>
      <c r="K4" s="41"/>
      <c r="L4" s="41"/>
    </row>
    <row r="5" spans="1:12" ht="12" customHeight="1" x14ac:dyDescent="0.2">
      <c r="A5" s="41"/>
      <c r="B5" s="148"/>
      <c r="C5" s="307" t="s">
        <v>263</v>
      </c>
      <c r="D5" s="149"/>
      <c r="E5" s="150"/>
      <c r="F5" s="154" t="s">
        <v>310</v>
      </c>
      <c r="G5" s="149"/>
      <c r="H5" s="149"/>
      <c r="I5" s="149"/>
      <c r="J5" s="147"/>
      <c r="K5" s="41"/>
      <c r="L5" s="41"/>
    </row>
    <row r="6" spans="1:12" ht="26.25" customHeight="1" x14ac:dyDescent="0.2">
      <c r="A6" s="41"/>
      <c r="B6" s="146"/>
      <c r="C6" s="123"/>
      <c r="D6" s="19"/>
      <c r="E6" s="147"/>
      <c r="F6" s="363" t="s">
        <v>391</v>
      </c>
      <c r="G6" s="364"/>
      <c r="H6" s="364"/>
      <c r="I6" s="364"/>
      <c r="J6" s="365"/>
      <c r="K6" s="41"/>
      <c r="L6" s="41"/>
    </row>
    <row r="7" spans="1:12" ht="12" customHeight="1" x14ac:dyDescent="0.2">
      <c r="A7" s="41"/>
      <c r="B7" s="146"/>
      <c r="C7" s="307" t="s">
        <v>263</v>
      </c>
      <c r="D7" s="190"/>
      <c r="E7" s="147"/>
      <c r="F7" s="154" t="s">
        <v>316</v>
      </c>
      <c r="G7" s="190"/>
      <c r="H7" s="190"/>
      <c r="I7" s="190"/>
      <c r="J7" s="147"/>
      <c r="K7" s="41"/>
      <c r="L7" s="41"/>
    </row>
    <row r="8" spans="1:12" ht="26.25" customHeight="1" x14ac:dyDescent="0.2">
      <c r="A8" s="41"/>
      <c r="B8" s="146"/>
      <c r="C8" s="123"/>
      <c r="D8" s="190"/>
      <c r="E8" s="147"/>
      <c r="F8" s="360" t="s">
        <v>397</v>
      </c>
      <c r="G8" s="361"/>
      <c r="H8" s="361"/>
      <c r="I8" s="361"/>
      <c r="J8" s="362"/>
      <c r="K8" s="41"/>
      <c r="L8" s="41"/>
    </row>
    <row r="9" spans="1:12" ht="12" customHeight="1" x14ac:dyDescent="0.2">
      <c r="A9" s="41"/>
      <c r="B9" s="146"/>
      <c r="C9" s="307" t="s">
        <v>263</v>
      </c>
      <c r="D9" s="190"/>
      <c r="E9" s="147"/>
      <c r="F9" s="154" t="s">
        <v>315</v>
      </c>
      <c r="G9" s="190"/>
      <c r="H9" s="190"/>
      <c r="I9" s="190"/>
      <c r="J9" s="147"/>
      <c r="K9" s="41"/>
      <c r="L9" s="41"/>
    </row>
    <row r="10" spans="1:12" ht="12" customHeight="1" x14ac:dyDescent="0.2">
      <c r="A10" s="41"/>
      <c r="B10" s="151"/>
      <c r="C10" s="152"/>
      <c r="D10" s="152"/>
      <c r="E10" s="153"/>
      <c r="F10" s="146" t="s">
        <v>389</v>
      </c>
      <c r="G10" s="152"/>
      <c r="H10" s="152"/>
      <c r="I10" s="152"/>
      <c r="J10" s="147"/>
      <c r="K10" s="41"/>
      <c r="L10" s="41"/>
    </row>
    <row r="11" spans="1:12" ht="12" customHeight="1" x14ac:dyDescent="0.2">
      <c r="A11" s="41"/>
      <c r="B11" s="151"/>
      <c r="C11" s="307" t="s">
        <v>263</v>
      </c>
      <c r="D11" s="152"/>
      <c r="E11" s="153"/>
      <c r="F11" s="154" t="s">
        <v>314</v>
      </c>
      <c r="G11" s="149"/>
      <c r="H11" s="149"/>
      <c r="I11" s="149"/>
      <c r="J11" s="147"/>
      <c r="K11" s="41"/>
      <c r="L11" s="41"/>
    </row>
    <row r="12" spans="1:12" ht="12" customHeight="1" x14ac:dyDescent="0.2">
      <c r="A12" s="41"/>
      <c r="B12" s="146"/>
      <c r="C12" s="123"/>
      <c r="D12" s="19"/>
      <c r="E12" s="147"/>
      <c r="F12" s="146" t="s">
        <v>398</v>
      </c>
      <c r="G12" s="19"/>
      <c r="H12" s="19"/>
      <c r="I12" s="19"/>
      <c r="J12" s="147"/>
      <c r="K12" s="41"/>
      <c r="L12" s="41"/>
    </row>
    <row r="13" spans="1:12" ht="12" customHeight="1" x14ac:dyDescent="0.2">
      <c r="A13" s="41"/>
      <c r="B13" s="146"/>
      <c r="C13" s="307" t="s">
        <v>263</v>
      </c>
      <c r="D13" s="19"/>
      <c r="E13" s="147"/>
      <c r="F13" s="154" t="s">
        <v>313</v>
      </c>
      <c r="G13" s="19"/>
      <c r="H13" s="19"/>
      <c r="I13" s="19"/>
      <c r="J13" s="147"/>
      <c r="K13" s="41"/>
      <c r="L13" s="41"/>
    </row>
    <row r="14" spans="1:12" ht="12" customHeight="1" x14ac:dyDescent="0.2">
      <c r="A14" s="41"/>
      <c r="B14" s="151"/>
      <c r="C14" s="152"/>
      <c r="D14" s="152"/>
      <c r="E14" s="153"/>
      <c r="F14" s="146" t="s">
        <v>399</v>
      </c>
      <c r="G14" s="152"/>
      <c r="H14" s="152"/>
      <c r="I14" s="152"/>
      <c r="J14" s="147"/>
      <c r="K14" s="41"/>
      <c r="L14" s="41"/>
    </row>
    <row r="15" spans="1:12" ht="12" customHeight="1" x14ac:dyDescent="0.2">
      <c r="A15" s="41"/>
      <c r="B15" s="151"/>
      <c r="C15" s="307" t="s">
        <v>263</v>
      </c>
      <c r="D15" s="152"/>
      <c r="E15" s="153"/>
      <c r="F15" s="154" t="s">
        <v>384</v>
      </c>
      <c r="G15" s="149"/>
      <c r="H15" s="149"/>
      <c r="I15" s="149"/>
      <c r="J15" s="147"/>
      <c r="K15" s="41"/>
      <c r="L15" s="41"/>
    </row>
    <row r="16" spans="1:12" ht="12" customHeight="1" x14ac:dyDescent="0.2">
      <c r="A16" s="41"/>
      <c r="B16" s="151"/>
      <c r="C16" s="152"/>
      <c r="D16" s="152"/>
      <c r="E16" s="153"/>
      <c r="F16" s="146" t="s">
        <v>400</v>
      </c>
      <c r="G16" s="19"/>
      <c r="H16" s="19"/>
      <c r="I16" s="19"/>
      <c r="J16" s="147"/>
      <c r="K16" s="41"/>
      <c r="L16" s="41"/>
    </row>
    <row r="17" spans="1:14" ht="12" customHeight="1" x14ac:dyDescent="0.2">
      <c r="A17" s="41"/>
      <c r="B17" s="151"/>
      <c r="C17" s="307" t="s">
        <v>263</v>
      </c>
      <c r="D17" s="152"/>
      <c r="E17" s="153"/>
      <c r="F17" s="154" t="s">
        <v>385</v>
      </c>
      <c r="G17" s="236"/>
      <c r="H17" s="236"/>
      <c r="I17" s="236"/>
      <c r="J17" s="147"/>
      <c r="K17" s="41"/>
      <c r="L17" s="41"/>
    </row>
    <row r="18" spans="1:14" ht="12" customHeight="1" x14ac:dyDescent="0.2">
      <c r="A18" s="41"/>
      <c r="B18" s="151"/>
      <c r="C18" s="152"/>
      <c r="D18" s="152"/>
      <c r="E18" s="153"/>
      <c r="F18" s="146" t="s">
        <v>388</v>
      </c>
      <c r="G18" s="236"/>
      <c r="H18" s="236"/>
      <c r="I18" s="236"/>
      <c r="J18" s="147"/>
      <c r="K18" s="41"/>
      <c r="L18" s="41"/>
    </row>
    <row r="19" spans="1:14" ht="12" customHeight="1" x14ac:dyDescent="0.2">
      <c r="A19" s="41"/>
      <c r="B19" s="151"/>
      <c r="C19" s="307" t="s">
        <v>263</v>
      </c>
      <c r="D19" s="152"/>
      <c r="E19" s="153"/>
      <c r="F19" s="154" t="s">
        <v>386</v>
      </c>
      <c r="G19" s="236"/>
      <c r="H19" s="236"/>
      <c r="I19" s="236"/>
      <c r="J19" s="147"/>
      <c r="K19" s="41"/>
      <c r="L19" s="41"/>
    </row>
    <row r="20" spans="1:14" ht="12" customHeight="1" x14ac:dyDescent="0.2">
      <c r="A20" s="41"/>
      <c r="B20" s="151"/>
      <c r="C20" s="152"/>
      <c r="D20" s="152"/>
      <c r="E20" s="153"/>
      <c r="F20" s="146" t="s">
        <v>387</v>
      </c>
      <c r="G20" s="236"/>
      <c r="H20" s="236"/>
      <c r="I20" s="236"/>
      <c r="J20" s="147"/>
      <c r="K20" s="41"/>
      <c r="L20" s="41"/>
    </row>
    <row r="21" spans="1:14" ht="12" customHeight="1" x14ac:dyDescent="0.2">
      <c r="A21" s="41"/>
      <c r="B21" s="151"/>
      <c r="C21" s="307" t="s">
        <v>263</v>
      </c>
      <c r="D21" s="152"/>
      <c r="E21" s="153"/>
      <c r="F21" s="154" t="s">
        <v>390</v>
      </c>
      <c r="G21" s="190"/>
      <c r="H21" s="190"/>
      <c r="I21" s="190"/>
      <c r="J21" s="147"/>
      <c r="K21" s="41"/>
      <c r="L21" s="41"/>
    </row>
    <row r="22" spans="1:14" ht="26.25" customHeight="1" x14ac:dyDescent="0.2">
      <c r="A22" s="41"/>
      <c r="B22" s="151"/>
      <c r="C22" s="152"/>
      <c r="D22" s="152"/>
      <c r="E22" s="153"/>
      <c r="F22" s="360" t="s">
        <v>391</v>
      </c>
      <c r="G22" s="361"/>
      <c r="H22" s="361"/>
      <c r="I22" s="361"/>
      <c r="J22" s="362"/>
      <c r="K22" s="41"/>
      <c r="L22" s="41"/>
    </row>
    <row r="23" spans="1:14" ht="12" customHeight="1" x14ac:dyDescent="0.2">
      <c r="A23" s="41"/>
      <c r="B23" s="151"/>
      <c r="C23" s="307" t="s">
        <v>263</v>
      </c>
      <c r="D23" s="152"/>
      <c r="E23" s="153"/>
      <c r="F23" s="154" t="s">
        <v>392</v>
      </c>
      <c r="G23" s="236"/>
      <c r="H23" s="236"/>
      <c r="I23" s="236"/>
      <c r="J23" s="147"/>
      <c r="K23" s="41"/>
      <c r="L23" s="41"/>
    </row>
    <row r="24" spans="1:14" ht="26.25" customHeight="1" x14ac:dyDescent="0.2">
      <c r="A24" s="41"/>
      <c r="B24" s="151"/>
      <c r="C24" s="152"/>
      <c r="D24" s="152"/>
      <c r="E24" s="153"/>
      <c r="F24" s="360" t="s">
        <v>391</v>
      </c>
      <c r="G24" s="361"/>
      <c r="H24" s="361"/>
      <c r="I24" s="361"/>
      <c r="J24" s="362"/>
      <c r="K24" s="41"/>
      <c r="L24" s="41"/>
    </row>
    <row r="25" spans="1:14" ht="12" customHeight="1" x14ac:dyDescent="0.2">
      <c r="A25" s="41"/>
      <c r="B25" s="151"/>
      <c r="C25" s="307" t="s">
        <v>263</v>
      </c>
      <c r="D25" s="152"/>
      <c r="E25" s="153"/>
      <c r="F25" s="154" t="s">
        <v>393</v>
      </c>
      <c r="G25" s="236"/>
      <c r="H25" s="236"/>
      <c r="I25" s="236"/>
      <c r="J25" s="147"/>
      <c r="K25" s="41"/>
      <c r="L25" s="41"/>
    </row>
    <row r="26" spans="1:14" ht="26.25" customHeight="1" x14ac:dyDescent="0.2">
      <c r="A26" s="41"/>
      <c r="B26" s="151"/>
      <c r="C26" s="152"/>
      <c r="D26" s="152"/>
      <c r="E26" s="153"/>
      <c r="F26" s="360" t="s">
        <v>391</v>
      </c>
      <c r="G26" s="361"/>
      <c r="H26" s="361"/>
      <c r="I26" s="361"/>
      <c r="J26" s="362"/>
      <c r="K26" s="41"/>
      <c r="L26" s="41"/>
    </row>
    <row r="27" spans="1:14" ht="12" customHeight="1" x14ac:dyDescent="0.2">
      <c r="A27" s="41"/>
      <c r="B27" s="151"/>
      <c r="C27" s="307" t="s">
        <v>263</v>
      </c>
      <c r="D27" s="152"/>
      <c r="E27" s="153"/>
      <c r="F27" s="154" t="s">
        <v>394</v>
      </c>
      <c r="G27" s="236"/>
      <c r="H27" s="236"/>
      <c r="I27" s="236"/>
      <c r="J27" s="147"/>
      <c r="K27" s="41"/>
      <c r="L27" s="41"/>
    </row>
    <row r="28" spans="1:14" ht="12" customHeight="1" x14ac:dyDescent="0.2">
      <c r="A28" s="41"/>
      <c r="B28" s="151"/>
      <c r="C28" s="152"/>
      <c r="D28" s="152"/>
      <c r="E28" s="153"/>
      <c r="F28" s="146" t="s">
        <v>401</v>
      </c>
      <c r="G28" s="236"/>
      <c r="H28" s="236"/>
      <c r="I28" s="236"/>
      <c r="J28" s="147"/>
      <c r="K28" s="41"/>
      <c r="L28" s="41"/>
    </row>
    <row r="29" spans="1:14" ht="12" customHeight="1" x14ac:dyDescent="0.2">
      <c r="A29" s="41"/>
      <c r="B29" s="151"/>
      <c r="C29" s="307" t="s">
        <v>263</v>
      </c>
      <c r="D29" s="152"/>
      <c r="E29" s="153"/>
      <c r="F29" s="154" t="s">
        <v>395</v>
      </c>
      <c r="G29" s="236"/>
      <c r="H29" s="236"/>
      <c r="I29" s="236"/>
      <c r="J29" s="147"/>
      <c r="K29" s="41"/>
      <c r="L29" s="41"/>
    </row>
    <row r="30" spans="1:14" ht="12" customHeight="1" x14ac:dyDescent="0.2">
      <c r="A30" s="41"/>
      <c r="B30" s="151"/>
      <c r="C30" s="152"/>
      <c r="D30" s="152"/>
      <c r="E30" s="153"/>
      <c r="F30" s="146" t="s">
        <v>396</v>
      </c>
      <c r="G30" s="236"/>
      <c r="H30" s="236"/>
      <c r="I30" s="236"/>
      <c r="J30" s="147"/>
      <c r="K30" s="41"/>
      <c r="L30" s="41"/>
    </row>
    <row r="31" spans="1:14" ht="12" customHeight="1" x14ac:dyDescent="0.2">
      <c r="A31" s="41"/>
      <c r="B31" s="151"/>
      <c r="C31" s="152"/>
      <c r="D31" s="152"/>
      <c r="E31" s="153"/>
      <c r="F31" s="146"/>
      <c r="G31" s="236"/>
      <c r="H31" s="236"/>
      <c r="I31" s="236"/>
      <c r="J31" s="147"/>
      <c r="K31" s="41"/>
      <c r="L31" s="41"/>
    </row>
    <row r="32" spans="1:14" ht="12" customHeight="1" x14ac:dyDescent="0.2">
      <c r="A32" s="41"/>
      <c r="B32" s="151" t="s">
        <v>264</v>
      </c>
      <c r="C32" s="152"/>
      <c r="D32" s="152"/>
      <c r="E32" s="153"/>
      <c r="F32" s="154" t="s">
        <v>265</v>
      </c>
      <c r="G32" s="152"/>
      <c r="H32" s="152"/>
      <c r="I32" s="152"/>
      <c r="J32" s="147"/>
      <c r="K32" s="41"/>
      <c r="L32" s="41"/>
      <c r="N32" s="38"/>
    </row>
    <row r="33" spans="1:14" ht="12" customHeight="1" x14ac:dyDescent="0.2">
      <c r="A33" s="41"/>
      <c r="B33" s="151"/>
      <c r="C33" s="152"/>
      <c r="D33" s="152"/>
      <c r="E33" s="153"/>
      <c r="F33" s="154"/>
      <c r="G33" s="152"/>
      <c r="H33" s="152"/>
      <c r="I33" s="152"/>
      <c r="J33" s="147"/>
      <c r="K33" s="41"/>
      <c r="L33" s="41"/>
      <c r="N33" s="38"/>
    </row>
    <row r="34" spans="1:14" ht="12" customHeight="1" x14ac:dyDescent="0.2">
      <c r="A34" s="41"/>
      <c r="B34" s="146"/>
      <c r="C34" s="19"/>
      <c r="D34" s="19"/>
      <c r="E34" s="147"/>
      <c r="F34" s="146"/>
      <c r="G34" s="19"/>
      <c r="H34" s="19"/>
      <c r="I34" s="19"/>
      <c r="J34" s="147"/>
      <c r="K34" s="41"/>
      <c r="L34" s="41"/>
      <c r="N34" s="51"/>
    </row>
    <row r="35" spans="1:14" ht="12" customHeight="1" x14ac:dyDescent="0.2">
      <c r="A35" s="41"/>
      <c r="B35" s="151" t="s">
        <v>266</v>
      </c>
      <c r="C35" s="152"/>
      <c r="D35" s="152"/>
      <c r="E35" s="153"/>
      <c r="F35" s="154" t="s">
        <v>265</v>
      </c>
      <c r="G35" s="19"/>
      <c r="H35" s="19"/>
      <c r="I35" s="19"/>
      <c r="J35" s="147"/>
      <c r="K35" s="41"/>
      <c r="L35" s="41"/>
      <c r="N35" s="55"/>
    </row>
    <row r="36" spans="1:14" ht="12" customHeight="1" x14ac:dyDescent="0.2">
      <c r="A36" s="41"/>
      <c r="B36" s="151"/>
      <c r="C36" s="152"/>
      <c r="D36" s="152"/>
      <c r="E36" s="153"/>
      <c r="F36" s="154"/>
      <c r="G36" s="19"/>
      <c r="H36" s="19"/>
      <c r="I36" s="19"/>
      <c r="J36" s="147"/>
      <c r="K36" s="41"/>
      <c r="L36" s="41"/>
      <c r="N36" s="55"/>
    </row>
    <row r="37" spans="1:14" ht="12" customHeight="1" x14ac:dyDescent="0.2">
      <c r="A37" s="41"/>
      <c r="B37" s="151"/>
      <c r="C37" s="152"/>
      <c r="D37" s="152"/>
      <c r="E37" s="153"/>
      <c r="F37" s="154"/>
      <c r="G37" s="19"/>
      <c r="H37" s="19"/>
      <c r="I37" s="19"/>
      <c r="J37" s="147"/>
      <c r="K37" s="41"/>
      <c r="L37" s="41"/>
      <c r="M37" s="38"/>
    </row>
    <row r="38" spans="1:14" ht="12" customHeight="1" x14ac:dyDescent="0.2">
      <c r="A38" s="41"/>
      <c r="B38" s="151" t="s">
        <v>267</v>
      </c>
      <c r="C38" s="152"/>
      <c r="D38" s="152"/>
      <c r="E38" s="153"/>
      <c r="F38" s="154" t="s">
        <v>265</v>
      </c>
      <c r="G38" s="19"/>
      <c r="H38" s="19"/>
      <c r="I38" s="19"/>
      <c r="J38" s="147"/>
      <c r="K38" s="41"/>
      <c r="L38" s="41"/>
    </row>
    <row r="39" spans="1:14" ht="12" customHeight="1" x14ac:dyDescent="0.2">
      <c r="A39" s="41"/>
      <c r="B39" s="151"/>
      <c r="C39" s="152"/>
      <c r="D39" s="152"/>
      <c r="E39" s="153"/>
      <c r="F39" s="154"/>
      <c r="G39" s="19"/>
      <c r="H39" s="19"/>
      <c r="I39" s="19"/>
      <c r="J39" s="147"/>
      <c r="K39" s="41"/>
      <c r="L39" s="41"/>
    </row>
    <row r="40" spans="1:14" ht="12" customHeight="1" x14ac:dyDescent="0.2">
      <c r="A40" s="41"/>
      <c r="B40" s="155"/>
      <c r="C40" s="156"/>
      <c r="D40" s="156"/>
      <c r="E40" s="157"/>
      <c r="F40" s="155"/>
      <c r="G40" s="156"/>
      <c r="H40" s="156"/>
      <c r="I40" s="156"/>
      <c r="J40" s="157"/>
      <c r="K40" s="41"/>
      <c r="L40" s="41"/>
    </row>
    <row r="41" spans="1:14" ht="12" customHeight="1" x14ac:dyDescent="0.2">
      <c r="A41" s="41"/>
      <c r="B41" s="158" t="s">
        <v>268</v>
      </c>
      <c r="C41" s="19"/>
      <c r="D41" s="19"/>
      <c r="E41" s="147"/>
      <c r="F41" s="154" t="s">
        <v>265</v>
      </c>
      <c r="G41" s="159"/>
      <c r="H41" s="159"/>
      <c r="I41" s="159"/>
      <c r="J41" s="160"/>
      <c r="K41" s="41"/>
      <c r="L41" s="41"/>
    </row>
    <row r="42" spans="1:14" ht="12" customHeight="1" x14ac:dyDescent="0.2">
      <c r="A42" s="41"/>
      <c r="B42" s="158"/>
      <c r="C42" s="19"/>
      <c r="D42" s="19"/>
      <c r="E42" s="147"/>
      <c r="F42" s="154"/>
      <c r="G42" s="159"/>
      <c r="H42" s="159"/>
      <c r="I42" s="159"/>
      <c r="J42" s="160"/>
      <c r="K42" s="41"/>
      <c r="L42" s="41"/>
    </row>
    <row r="43" spans="1:14" ht="12" customHeight="1" x14ac:dyDescent="0.2">
      <c r="A43" s="41"/>
      <c r="B43" s="161"/>
      <c r="C43" s="162"/>
      <c r="D43" s="162"/>
      <c r="E43" s="163"/>
      <c r="F43" s="164"/>
      <c r="G43" s="162"/>
      <c r="H43" s="162"/>
      <c r="I43" s="162"/>
      <c r="J43" s="163"/>
      <c r="K43" s="41"/>
      <c r="L43" s="41"/>
    </row>
    <row r="44" spans="1:14" ht="12" customHeight="1" x14ac:dyDescent="0.2">
      <c r="A44" s="41"/>
      <c r="B44" s="165"/>
      <c r="C44" s="165"/>
      <c r="D44" s="165"/>
      <c r="E44" s="165"/>
      <c r="F44" s="165"/>
      <c r="G44" s="165"/>
      <c r="H44" s="165"/>
      <c r="I44" s="165"/>
      <c r="J44" s="165"/>
      <c r="K44" s="41"/>
      <c r="L44" s="41"/>
    </row>
    <row r="45" spans="1:14" ht="12" customHeight="1" x14ac:dyDescent="0.2">
      <c r="A45" s="41"/>
      <c r="B45" s="366" t="s">
        <v>112</v>
      </c>
      <c r="C45" s="366"/>
      <c r="D45" s="366"/>
      <c r="E45" s="366"/>
      <c r="F45" s="366"/>
      <c r="G45" s="366"/>
      <c r="H45" s="366"/>
      <c r="I45" s="366"/>
      <c r="J45" s="366"/>
      <c r="K45" s="41"/>
      <c r="L45" s="41"/>
    </row>
    <row r="46" spans="1:14" ht="12" customHeight="1" x14ac:dyDescent="0.2">
      <c r="A46" s="41"/>
      <c r="B46" s="57"/>
      <c r="C46" s="57"/>
      <c r="D46" s="57"/>
      <c r="E46" s="57"/>
      <c r="F46" s="57"/>
      <c r="G46" s="57"/>
      <c r="H46" s="57"/>
      <c r="I46" s="57"/>
      <c r="J46" s="57"/>
      <c r="K46" s="41"/>
      <c r="L46" s="41"/>
    </row>
    <row r="47" spans="1:14" ht="12" customHeight="1" x14ac:dyDescent="0.2">
      <c r="A47" s="41"/>
      <c r="B47" s="57"/>
      <c r="C47" s="57"/>
      <c r="D47" s="57"/>
      <c r="E47" s="57"/>
      <c r="F47" s="57"/>
      <c r="G47" s="57"/>
      <c r="H47" s="57"/>
      <c r="I47" s="57"/>
      <c r="J47" s="57"/>
      <c r="K47" s="41"/>
      <c r="L47" s="41"/>
      <c r="M47" s="38"/>
    </row>
    <row r="48" spans="1:14" ht="12" customHeight="1" x14ac:dyDescent="0.2">
      <c r="A48" s="41"/>
      <c r="B48" s="57"/>
      <c r="C48" s="57"/>
      <c r="D48" s="57"/>
      <c r="E48" s="57"/>
      <c r="F48" s="57"/>
      <c r="G48" s="57"/>
      <c r="H48" s="57"/>
      <c r="I48" s="57"/>
      <c r="J48" s="57"/>
      <c r="K48" s="41"/>
      <c r="L48" s="41"/>
    </row>
    <row r="49" spans="1:13" ht="12" customHeight="1" x14ac:dyDescent="0.2">
      <c r="A49" s="41"/>
      <c r="B49" s="57"/>
      <c r="C49" s="57"/>
      <c r="D49" s="57"/>
      <c r="E49" s="57"/>
      <c r="F49" s="57"/>
      <c r="G49" s="57"/>
      <c r="H49" s="57"/>
      <c r="I49" s="57"/>
      <c r="J49" s="57"/>
      <c r="K49" s="41"/>
      <c r="L49" s="41"/>
      <c r="M49" s="38"/>
    </row>
    <row r="50" spans="1:13" ht="12" customHeight="1" x14ac:dyDescent="0.2">
      <c r="A50" s="41"/>
      <c r="B50" s="57"/>
      <c r="C50" s="57"/>
      <c r="D50" s="57"/>
      <c r="E50" s="57"/>
      <c r="F50" s="57"/>
      <c r="G50" s="57"/>
      <c r="H50" s="57"/>
      <c r="I50" s="57"/>
      <c r="J50" s="57"/>
      <c r="K50" s="41"/>
      <c r="L50" s="41"/>
    </row>
    <row r="51" spans="1:13" ht="12" customHeight="1" x14ac:dyDescent="0.2">
      <c r="A51" s="41"/>
      <c r="B51" s="57"/>
      <c r="C51" s="57"/>
      <c r="D51" s="57"/>
      <c r="E51" s="57"/>
      <c r="F51" s="57"/>
      <c r="G51" s="57"/>
      <c r="H51" s="57"/>
      <c r="I51" s="57"/>
      <c r="J51" s="57"/>
      <c r="K51" s="41"/>
      <c r="L51" s="41"/>
    </row>
    <row r="52" spans="1:13" ht="12" customHeight="1" x14ac:dyDescent="0.2">
      <c r="A52" s="41"/>
      <c r="B52" s="57"/>
      <c r="C52" s="57"/>
      <c r="D52" s="57"/>
      <c r="E52" s="57"/>
      <c r="F52" s="57"/>
      <c r="G52" s="57"/>
      <c r="H52" s="57"/>
      <c r="I52" s="57"/>
      <c r="J52" s="57"/>
      <c r="K52" s="41"/>
      <c r="L52" s="41"/>
    </row>
    <row r="53" spans="1:13" ht="12" customHeight="1" x14ac:dyDescent="0.2">
      <c r="A53" s="41"/>
      <c r="B53" s="326" t="s">
        <v>402</v>
      </c>
      <c r="C53" s="326"/>
      <c r="D53" s="308" t="s">
        <v>129</v>
      </c>
      <c r="E53" s="308"/>
      <c r="F53" s="311" t="s">
        <v>130</v>
      </c>
      <c r="G53" s="311"/>
      <c r="H53" s="233" t="s">
        <v>309</v>
      </c>
      <c r="I53" s="311" t="s">
        <v>311</v>
      </c>
      <c r="J53" s="311"/>
      <c r="K53" s="41"/>
      <c r="L53" s="41"/>
    </row>
    <row r="54" spans="1:13" ht="21.75" customHeight="1" x14ac:dyDescent="0.2">
      <c r="A54" s="41"/>
      <c r="B54" s="352" t="s">
        <v>403</v>
      </c>
      <c r="C54" s="352"/>
      <c r="D54" s="310" t="s">
        <v>131</v>
      </c>
      <c r="E54" s="310"/>
      <c r="F54" s="310" t="s">
        <v>277</v>
      </c>
      <c r="G54" s="310"/>
      <c r="H54" s="185" t="s">
        <v>147</v>
      </c>
      <c r="I54" s="310" t="s">
        <v>312</v>
      </c>
      <c r="J54" s="310"/>
      <c r="K54" s="41"/>
      <c r="L54" s="41"/>
    </row>
    <row r="55" spans="1:13" ht="12" customHeight="1" x14ac:dyDescent="0.2">
      <c r="A55" s="41"/>
      <c r="B55" s="176"/>
      <c r="C55" s="176"/>
      <c r="D55" s="41"/>
      <c r="E55" s="41"/>
      <c r="F55" s="41"/>
      <c r="G55" s="41"/>
      <c r="H55" s="185"/>
      <c r="I55" s="41"/>
      <c r="J55" s="41"/>
      <c r="K55" s="41"/>
      <c r="L55" s="41"/>
    </row>
    <row r="56" spans="1:13" ht="12" customHeight="1" x14ac:dyDescent="0.2">
      <c r="A56" s="41"/>
      <c r="B56" s="176"/>
      <c r="C56" s="176"/>
      <c r="D56" s="41"/>
      <c r="E56" s="41"/>
      <c r="F56" s="41"/>
      <c r="G56" s="41"/>
      <c r="H56" s="41"/>
      <c r="I56" s="41"/>
      <c r="J56" s="41"/>
      <c r="K56" s="41"/>
      <c r="L56" s="41"/>
    </row>
    <row r="57" spans="1:13" ht="12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ht="12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ht="12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ht="12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ht="12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ht="12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ht="12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ht="12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ht="12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ht="12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2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ht="12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ht="12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ht="12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ht="11.25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ht="11.25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ht="11.2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ht="11.2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ht="11.2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ht="12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ht="29.2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ht="12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ht="12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ht="27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ht="12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ht="11.2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</sheetData>
  <mergeCells count="17">
    <mergeCell ref="B2:J2"/>
    <mergeCell ref="B53:C53"/>
    <mergeCell ref="D53:E53"/>
    <mergeCell ref="F53:G53"/>
    <mergeCell ref="B45:J45"/>
    <mergeCell ref="I53:J53"/>
    <mergeCell ref="I54:J54"/>
    <mergeCell ref="D54:E54"/>
    <mergeCell ref="F54:G54"/>
    <mergeCell ref="B54:C54"/>
    <mergeCell ref="B3:E3"/>
    <mergeCell ref="F3:J3"/>
    <mergeCell ref="F22:J22"/>
    <mergeCell ref="F24:J24"/>
    <mergeCell ref="F26:J26"/>
    <mergeCell ref="F6:J6"/>
    <mergeCell ref="F8:J8"/>
  </mergeCells>
  <dataValidations count="3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41:B42" xr:uid="{00000000-0002-0000-0700-000000000000}"/>
    <dataValidation allowBlank="1" showInputMessage="1" showErrorMessage="1" prompt="El tipo de pasivo contingente." sqref="B3" xr:uid="{00000000-0002-0000-0700-000001000000}"/>
    <dataValidation allowBlank="1" showInputMessage="1" showErrorMessage="1" prompt="Descripción del pasivo contingente." sqref="F3" xr:uid="{00000000-0002-0000-0700-000002000000}"/>
  </dataValidations>
  <printOptions horizontalCentered="1"/>
  <pageMargins left="0.74803149606299213" right="0.51181102362204722" top="0.78740157480314965" bottom="0.27559055118110237" header="0.31496062992125984" footer="0.31496062992125984"/>
  <pageSetup scale="67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6"/>
  <sheetViews>
    <sheetView showGridLines="0" workbookViewId="0">
      <selection activeCell="A36" sqref="A36"/>
    </sheetView>
  </sheetViews>
  <sheetFormatPr baseColWidth="10" defaultRowHeight="11.25" x14ac:dyDescent="0.2"/>
  <cols>
    <col min="1" max="3" width="25.7109375" style="37" customWidth="1"/>
    <col min="4" max="4" width="26" style="37" customWidth="1"/>
    <col min="5" max="5" width="25.7109375" style="37" customWidth="1"/>
    <col min="6" max="16384" width="11.42578125" style="37"/>
  </cols>
  <sheetData>
    <row r="1" spans="1:5" ht="90" customHeight="1" x14ac:dyDescent="0.2">
      <c r="A1" s="367" t="s">
        <v>382</v>
      </c>
      <c r="B1" s="368"/>
      <c r="C1" s="368"/>
      <c r="D1" s="368"/>
      <c r="E1" s="369"/>
    </row>
    <row r="2" spans="1:5" ht="21" customHeight="1" x14ac:dyDescent="0.2">
      <c r="A2" s="182" t="s">
        <v>269</v>
      </c>
      <c r="B2" s="182" t="s">
        <v>270</v>
      </c>
      <c r="C2" s="370" t="s">
        <v>271</v>
      </c>
      <c r="D2" s="371"/>
      <c r="E2" s="183" t="s">
        <v>272</v>
      </c>
    </row>
    <row r="3" spans="1:5" ht="21" customHeight="1" x14ac:dyDescent="0.2">
      <c r="A3" s="182"/>
      <c r="B3" s="182"/>
      <c r="C3" s="184" t="s">
        <v>273</v>
      </c>
      <c r="D3" s="184" t="s">
        <v>274</v>
      </c>
      <c r="E3" s="183"/>
    </row>
    <row r="4" spans="1:5" x14ac:dyDescent="0.2">
      <c r="A4" s="222"/>
      <c r="B4" s="222"/>
      <c r="C4" s="223"/>
      <c r="D4" s="223"/>
      <c r="E4" s="223"/>
    </row>
    <row r="5" spans="1:5" x14ac:dyDescent="0.2">
      <c r="A5" s="224"/>
      <c r="B5" s="224"/>
      <c r="C5" s="225"/>
      <c r="D5" s="225"/>
      <c r="E5" s="225"/>
    </row>
    <row r="6" spans="1:5" x14ac:dyDescent="0.2">
      <c r="A6" s="224"/>
      <c r="B6" s="224"/>
      <c r="C6" s="225"/>
      <c r="D6" s="225"/>
      <c r="E6" s="225"/>
    </row>
    <row r="7" spans="1:5" x14ac:dyDescent="0.2">
      <c r="A7" s="224"/>
      <c r="B7" s="224"/>
      <c r="C7" s="225"/>
      <c r="D7" s="225"/>
      <c r="E7" s="225"/>
    </row>
    <row r="8" spans="1:5" ht="12" customHeight="1" x14ac:dyDescent="0.2">
      <c r="A8" s="229"/>
      <c r="B8" s="372" t="s">
        <v>265</v>
      </c>
      <c r="C8" s="373"/>
      <c r="D8" s="374"/>
      <c r="E8" s="229"/>
    </row>
    <row r="9" spans="1:5" x14ac:dyDescent="0.2">
      <c r="A9" s="230"/>
      <c r="B9" s="375" t="s">
        <v>275</v>
      </c>
      <c r="C9" s="376"/>
      <c r="D9" s="377"/>
      <c r="E9" s="230"/>
    </row>
    <row r="10" spans="1:5" x14ac:dyDescent="0.2">
      <c r="A10" s="224"/>
      <c r="B10" s="228"/>
      <c r="C10" s="225"/>
      <c r="D10" s="225"/>
      <c r="E10" s="225"/>
    </row>
    <row r="11" spans="1:5" x14ac:dyDescent="0.2">
      <c r="A11" s="224"/>
      <c r="B11" s="224"/>
      <c r="C11" s="225"/>
      <c r="D11" s="225"/>
      <c r="E11" s="225"/>
    </row>
    <row r="12" spans="1:5" x14ac:dyDescent="0.2">
      <c r="A12" s="224"/>
      <c r="B12" s="224"/>
      <c r="C12" s="225"/>
      <c r="D12" s="225"/>
      <c r="E12" s="225"/>
    </row>
    <row r="13" spans="1:5" x14ac:dyDescent="0.2">
      <c r="A13" s="224"/>
      <c r="B13" s="224"/>
      <c r="C13" s="225"/>
      <c r="D13" s="225"/>
      <c r="E13" s="225"/>
    </row>
    <row r="14" spans="1:5" x14ac:dyDescent="0.2">
      <c r="A14" s="224"/>
      <c r="B14" s="224"/>
      <c r="C14" s="225"/>
      <c r="D14" s="225"/>
      <c r="E14" s="225"/>
    </row>
    <row r="15" spans="1:5" x14ac:dyDescent="0.2">
      <c r="A15" s="224"/>
      <c r="B15" s="224"/>
      <c r="C15" s="225"/>
      <c r="D15" s="225"/>
      <c r="E15" s="225"/>
    </row>
    <row r="16" spans="1:5" x14ac:dyDescent="0.2">
      <c r="A16" s="224"/>
      <c r="B16" s="224"/>
      <c r="C16" s="225"/>
      <c r="D16" s="225"/>
      <c r="E16" s="225"/>
    </row>
    <row r="17" spans="1:5" x14ac:dyDescent="0.2">
      <c r="A17" s="224"/>
      <c r="B17" s="224"/>
      <c r="C17" s="225"/>
      <c r="D17" s="225"/>
      <c r="E17" s="225"/>
    </row>
    <row r="18" spans="1:5" x14ac:dyDescent="0.2">
      <c r="A18" s="224"/>
      <c r="B18" s="224"/>
      <c r="C18" s="225"/>
      <c r="D18" s="225"/>
      <c r="E18" s="225"/>
    </row>
    <row r="19" spans="1:5" x14ac:dyDescent="0.2">
      <c r="A19" s="224"/>
      <c r="B19" s="224"/>
      <c r="C19" s="225"/>
      <c r="D19" s="225"/>
      <c r="E19" s="225"/>
    </row>
    <row r="20" spans="1:5" x14ac:dyDescent="0.2">
      <c r="A20" s="224"/>
      <c r="B20" s="224"/>
      <c r="C20" s="225"/>
      <c r="D20" s="225"/>
      <c r="E20" s="225"/>
    </row>
    <row r="21" spans="1:5" x14ac:dyDescent="0.2">
      <c r="A21" s="224"/>
      <c r="B21" s="224"/>
      <c r="C21" s="225"/>
      <c r="D21" s="225"/>
      <c r="E21" s="225"/>
    </row>
    <row r="22" spans="1:5" x14ac:dyDescent="0.2">
      <c r="A22" s="224"/>
      <c r="B22" s="224"/>
      <c r="C22" s="225"/>
      <c r="D22" s="225"/>
      <c r="E22" s="225"/>
    </row>
    <row r="23" spans="1:5" x14ac:dyDescent="0.2">
      <c r="A23" s="224"/>
      <c r="B23" s="224"/>
      <c r="C23" s="225"/>
      <c r="D23" s="225"/>
      <c r="E23" s="225"/>
    </row>
    <row r="24" spans="1:5" x14ac:dyDescent="0.2">
      <c r="A24" s="224"/>
      <c r="B24" s="224"/>
      <c r="C24" s="225"/>
      <c r="D24" s="225"/>
      <c r="E24" s="225"/>
    </row>
    <row r="25" spans="1:5" x14ac:dyDescent="0.2">
      <c r="A25" s="226"/>
      <c r="B25" s="226"/>
      <c r="C25" s="227"/>
      <c r="D25" s="227"/>
      <c r="E25" s="227"/>
    </row>
    <row r="35" spans="1:10" ht="11.25" customHeight="1" x14ac:dyDescent="0.2">
      <c r="A35" s="305" t="s">
        <v>402</v>
      </c>
      <c r="B35" s="180" t="s">
        <v>129</v>
      </c>
      <c r="C35" s="179" t="s">
        <v>130</v>
      </c>
      <c r="D35" s="233" t="s">
        <v>309</v>
      </c>
      <c r="E35" s="234" t="s">
        <v>311</v>
      </c>
      <c r="F35" s="62"/>
      <c r="G35" s="135"/>
      <c r="H35" s="135"/>
      <c r="I35" s="62"/>
      <c r="J35" s="62"/>
    </row>
    <row r="36" spans="1:10" ht="22.5" customHeight="1" x14ac:dyDescent="0.2">
      <c r="A36" s="306" t="s">
        <v>403</v>
      </c>
      <c r="B36" s="178" t="s">
        <v>131</v>
      </c>
      <c r="C36" s="177" t="s">
        <v>277</v>
      </c>
      <c r="D36" s="181" t="s">
        <v>147</v>
      </c>
      <c r="E36" s="235" t="s">
        <v>312</v>
      </c>
      <c r="F36" s="131"/>
      <c r="G36" s="136"/>
      <c r="H36" s="136"/>
      <c r="I36" s="70"/>
      <c r="J36" s="70"/>
    </row>
  </sheetData>
  <mergeCells count="4">
    <mergeCell ref="A1:E1"/>
    <mergeCell ref="C2:D2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ESF</vt:lpstr>
      <vt:lpstr>EA</vt:lpstr>
      <vt:lpstr>EVHP</vt:lpstr>
      <vt:lpstr>ECSF</vt:lpstr>
      <vt:lpstr>EFE</vt:lpstr>
      <vt:lpstr>EAA</vt:lpstr>
      <vt:lpstr>EADOP</vt:lpstr>
      <vt:lpstr>IPC</vt:lpstr>
      <vt:lpstr>DGTOF</vt:lpstr>
      <vt:lpstr>EFE ACUM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Gloria Bermudez</cp:lastModifiedBy>
  <cp:lastPrinted>2022-04-19T18:13:42Z</cp:lastPrinted>
  <dcterms:created xsi:type="dcterms:W3CDTF">2018-04-10T18:23:17Z</dcterms:created>
  <dcterms:modified xsi:type="dcterms:W3CDTF">2022-05-09T16:24:16Z</dcterms:modified>
</cp:coreProperties>
</file>