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d\"/>
    </mc:Choice>
  </mc:AlternateContent>
  <xr:revisionPtr revIDLastSave="0" documentId="8_{9F86749F-E792-463F-A802-73F5820FF0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C_GTO_PJEG_01_22" sheetId="4" r:id="rId1"/>
  </sheets>
  <definedNames>
    <definedName name="_xlnm._FilterDatabase" localSheetId="0" hidden="1">EAIC_GTO_PJEG_01_22!#REF!</definedName>
    <definedName name="_xlnm.Print_Area" localSheetId="0">EAIC_GTO_PJEG_01_22!$A$1:$H$94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4" l="1"/>
  <c r="E79" i="4"/>
  <c r="G9" i="4"/>
  <c r="G34" i="4"/>
  <c r="G33" i="4"/>
  <c r="F34" i="4"/>
  <c r="F33" i="4"/>
  <c r="C34" i="4"/>
  <c r="C33" i="4"/>
  <c r="G11" i="4"/>
  <c r="F11" i="4"/>
  <c r="F9" i="4"/>
  <c r="C11" i="4"/>
  <c r="C9" i="4"/>
  <c r="H73" i="4"/>
  <c r="H74" i="4"/>
  <c r="H75" i="4"/>
  <c r="H76" i="4"/>
  <c r="H77" i="4"/>
  <c r="E75" i="4"/>
  <c r="E76" i="4"/>
  <c r="E77" i="4"/>
  <c r="H38" i="4" l="1"/>
  <c r="H37" i="4" s="1"/>
  <c r="G37" i="4"/>
  <c r="F37" i="4"/>
  <c r="E38" i="4"/>
  <c r="C37" i="4"/>
  <c r="D37" i="4"/>
  <c r="H48" i="4"/>
  <c r="H34" i="4"/>
  <c r="F31" i="4"/>
  <c r="C31" i="4"/>
  <c r="H13" i="4"/>
  <c r="E14" i="4"/>
  <c r="E13" i="4"/>
  <c r="E12" i="4"/>
  <c r="H11" i="4"/>
  <c r="H35" i="4"/>
  <c r="D31" i="4"/>
  <c r="E37" i="4" l="1"/>
  <c r="G31" i="4"/>
  <c r="H31" i="4" s="1"/>
  <c r="H33" i="4"/>
  <c r="H9" i="4"/>
  <c r="E11" i="4"/>
  <c r="F45" i="4" l="1"/>
  <c r="E9" i="4"/>
  <c r="H32" i="4"/>
  <c r="E35" i="4"/>
  <c r="E34" i="4"/>
  <c r="E33" i="4"/>
  <c r="E32" i="4"/>
  <c r="E31" i="4"/>
  <c r="E10" i="4"/>
  <c r="H65" i="4" l="1"/>
  <c r="H66" i="4"/>
  <c r="F63" i="4" l="1"/>
  <c r="H78" i="4" l="1"/>
  <c r="E78" i="4"/>
  <c r="E74" i="4"/>
  <c r="E73" i="4"/>
  <c r="H72" i="4"/>
  <c r="E72" i="4"/>
  <c r="G71" i="4"/>
  <c r="F71" i="4"/>
  <c r="D71" i="4"/>
  <c r="C71" i="4"/>
  <c r="H70" i="4"/>
  <c r="E70" i="4"/>
  <c r="H69" i="4"/>
  <c r="E69" i="4"/>
  <c r="H68" i="4"/>
  <c r="E68" i="4"/>
  <c r="H67" i="4"/>
  <c r="E67" i="4"/>
  <c r="E66" i="4"/>
  <c r="E65" i="4"/>
  <c r="H64" i="4"/>
  <c r="E64" i="4"/>
  <c r="G63" i="4"/>
  <c r="D63" i="4"/>
  <c r="C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G49" i="4"/>
  <c r="F49" i="4"/>
  <c r="D49" i="4"/>
  <c r="C49" i="4"/>
  <c r="E48" i="4"/>
  <c r="H47" i="4"/>
  <c r="E47" i="4"/>
  <c r="H46" i="4"/>
  <c r="E46" i="4"/>
  <c r="G45" i="4"/>
  <c r="D45" i="4"/>
  <c r="C45" i="4"/>
  <c r="E71" i="4" l="1"/>
  <c r="E49" i="4"/>
  <c r="H45" i="4"/>
  <c r="D44" i="4"/>
  <c r="F44" i="4"/>
  <c r="C44" i="4"/>
  <c r="E63" i="4"/>
  <c r="H63" i="4"/>
  <c r="H49" i="4"/>
  <c r="C80" i="4"/>
  <c r="G80" i="4"/>
  <c r="G44" i="4"/>
  <c r="E45" i="4"/>
  <c r="D80" i="4"/>
  <c r="F80" i="4"/>
  <c r="H71" i="4"/>
  <c r="D39" i="4"/>
  <c r="F39" i="4"/>
  <c r="G39" i="4"/>
  <c r="C39" i="4"/>
  <c r="D16" i="4"/>
  <c r="E16" i="4"/>
  <c r="F16" i="4"/>
  <c r="G16" i="4"/>
  <c r="C16" i="4"/>
  <c r="E44" i="4" l="1"/>
  <c r="H44" i="4"/>
  <c r="E80" i="4"/>
  <c r="E39" i="4"/>
</calcChain>
</file>

<file path=xl/sharedStrings.xml><?xml version="1.0" encoding="utf-8"?>
<sst xmlns="http://schemas.openxmlformats.org/spreadsheetml/2006/main" count="115" uniqueCount="77">
  <si>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</si>
  <si>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</si>
  <si>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</si>
  <si>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</si>
  <si>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</si>
  <si>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</si>
  <si>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</si>
  <si>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</si>
  <si>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</si>
  <si>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</si>
  <si>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</si>
  <si>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</si>
  <si>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</si>
  <si>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</si>
  <si>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</si>
  <si>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</si>
  <si>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</si>
  <si>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</si>
  <si>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</si>
  <si>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</si>
  <si>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</si>
  <si>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</si>
  <si>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</si>
  <si>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</si>
  <si>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</si>
  <si>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</si>
  <si>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</si>
  <si>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</si>
  <si>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</si>
  <si>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</si>
  <si>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</si>
  <si>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</si>
  <si>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</si>
  <si>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</si>
  <si>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</si>
  <si>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</si>
  <si>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</si>
  <si>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Concepto</t>
  </si>
  <si>
    <t xml:space="preserve">   Concepto</t>
  </si>
  <si>
    <t xml:space="preserve">    515101  PRODUCTOS FINANCIEROS</t>
  </si>
  <si>
    <t xml:space="preserve">    515109  PRODUCTOS VARIOS</t>
  </si>
  <si>
    <t xml:space="preserve">    516101  PRODUCTOS FINANCIEROS</t>
  </si>
  <si>
    <t xml:space="preserve">   7 Ingresos por Venta de Bienes, Prestaciones</t>
  </si>
  <si>
    <t xml:space="preserve">    785101  OTROS PRODUCTOS</t>
  </si>
  <si>
    <t xml:space="preserve">    785102  ING PROG SERV ACT EJ</t>
  </si>
  <si>
    <t xml:space="preserve">    785103  PRODUCTOS VARIOS</t>
  </si>
  <si>
    <t xml:space="preserve">    785104  OTROS INGRESOS</t>
  </si>
  <si>
    <t xml:space="preserve">    786101  VENTA DE OBJETOS</t>
  </si>
  <si>
    <t xml:space="preserve">    786104  MULTAS ORDINARIAS</t>
  </si>
  <si>
    <t xml:space="preserve">    786105  CAF LIBERTAD</t>
  </si>
  <si>
    <t xml:space="preserve">    786106  CAF REP DEL DAÑO</t>
  </si>
  <si>
    <t xml:space="preserve">    786107  CAF OTROS CONCEPTOS</t>
  </si>
  <si>
    <t xml:space="preserve">    786109  MULTAS POR MEDIDA DE APREMIO</t>
  </si>
  <si>
    <t xml:space="preserve">    786110  DIFERENCIAS IRRELEVANTES</t>
  </si>
  <si>
    <t xml:space="preserve">    786111  DEPOSITOS NO RECONOCIDOS</t>
  </si>
  <si>
    <t xml:space="preserve">    795101  OTROS INGRESOS VARIOS</t>
  </si>
  <si>
    <t xml:space="preserve">   9 Transferencias, Asignaciones y Subsidios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</si>
  <si>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</si>
  <si>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</si>
  <si>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</si>
  <si>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</si>
  <si>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</si>
  <si>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914136  TRANSFER.INV.PUB.</t>
  </si>
  <si>
    <t xml:space="preserve">    914137  TRANSFER.INV.FINANC.</t>
  </si>
  <si>
    <t xml:space="preserve">  0 Ingresos Derivados de Financiamiento</t>
  </si>
  <si>
    <t xml:space="preserve">   032018  REFRENDO COMPROMETIDO 2018</t>
  </si>
  <si>
    <t xml:space="preserve">   OF1000  OF SERVICIOS PERSONALES</t>
  </si>
  <si>
    <t xml:space="preserve">   OF5000  OF BIENES MUEB, INMU</t>
  </si>
  <si>
    <t xml:space="preserve">   OF6000  OF INVERSIÓN PÚBLICA</t>
  </si>
  <si>
    <t>Bajo protesta de decir verdad declaramos que los Estados Financieros y sus notas, son razonablemente correctos y son responsabilidad del emisor.</t>
  </si>
  <si>
    <r>
      <t xml:space="preserve">   5 Productos</t>
    </r>
    <r>
      <rPr>
        <b/>
        <vertAlign val="superscript"/>
        <sz val="8"/>
        <rFont val="Arial"/>
        <family val="2"/>
      </rPr>
      <t>1</t>
    </r>
  </si>
  <si>
    <t>Ingresos de Organismos y Empresas</t>
  </si>
  <si>
    <t xml:space="preserve">   032020  REFRENDO COMPROMETIDO 2020</t>
  </si>
  <si>
    <t xml:space="preserve">   OF3000  OF SERVICIOS GENERALES</t>
  </si>
  <si>
    <t>Poder Judicial del Estado de Guanajuato
Estado Analítico de Ingresos por Rubro de Ingreso
Del 1 de Enero al 31 de Marzo de 2022</t>
  </si>
  <si>
    <t xml:space="preserve">   032021  REFRENDO COMPROMETIDO 2021</t>
  </si>
  <si>
    <t xml:space="preserve">   OF7000  OF TRANSF.INV.FIN.PR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</si>
</sst>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4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12" fillId="0" borderId="12" xfId="9" applyNumberFormat="1" applyFont="1" applyFill="1" applyBorder="1" applyAlignment="1" applyProtection="1">
      <protection locked="0"/>
    </xf>
    <xf numFmtId="4" fontId="12" fillId="0" borderId="14" xfId="9" applyNumberFormat="1" applyFont="1" applyFill="1" applyBorder="1" applyAlignment="1" applyProtection="1">
      <protection locked="0"/>
    </xf>
    <xf numFmtId="0" fontId="7" fillId="0" borderId="14" xfId="0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wrapText="1"/>
    </xf>
    <xf numFmtId="0" fontId="8" fillId="0" borderId="8" xfId="9" applyFont="1" applyFill="1" applyBorder="1" applyAlignment="1" applyProtection="1">
      <alignment horizontal="center" vertical="top"/>
      <protection locked="0"/>
    </xf>
    <xf numFmtId="4" fontId="8" fillId="0" borderId="12" xfId="0" applyNumberFormat="1" applyFont="1" applyFill="1" applyBorder="1" applyAlignment="1">
      <alignment wrapText="1"/>
    </xf>
    <xf numFmtId="0" fontId="8" fillId="2" borderId="10" xfId="9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0" fontId="8" fillId="2" borderId="8" xfId="9" applyFont="1" applyFill="1" applyBorder="1" applyAlignment="1">
      <alignment horizontal="center" vertical="center" wrapText="1"/>
    </xf>
    <xf numFmtId="0" fontId="8" fillId="2" borderId="10" xfId="9" quotePrefix="1" applyFont="1" applyFill="1" applyBorder="1" applyAlignment="1">
      <alignment horizontal="center" vertical="center" wrapText="1"/>
    </xf>
    <xf numFmtId="0" fontId="8" fillId="2" borderId="7" xfId="9" quotePrefix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/>
    <xf numFmtId="0" fontId="3" fillId="0" borderId="11" xfId="9" applyFont="1" applyFill="1" applyBorder="1" applyAlignment="1" applyProtection="1">
      <alignment vertical="top"/>
      <protection locked="0"/>
    </xf>
    <xf numFmtId="0" fontId="0" fillId="0" borderId="11" xfId="0" applyFont="1" applyBorder="1"/>
    <xf numFmtId="4" fontId="3" fillId="0" borderId="11" xfId="9" applyNumberFormat="1" applyFont="1" applyFill="1" applyBorder="1" applyAlignment="1" applyProtection="1">
      <alignment vertical="top"/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6" fillId="0" borderId="8" xfId="9" applyNumberFormat="1" applyFont="1" applyFill="1" applyBorder="1" applyAlignment="1" applyProtection="1">
      <alignment horizontal="left"/>
      <protection locked="0"/>
    </xf>
    <xf numFmtId="4" fontId="6" fillId="0" borderId="9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Fill="1" applyBorder="1" applyAlignment="1" applyProtection="1">
      <alignment horizontal="left" vertical="top" wrapText="1"/>
      <protection locked="0"/>
    </xf>
    <xf numFmtId="4" fontId="7" fillId="0" borderId="14" xfId="18" applyNumberFormat="1" applyFont="1" applyFill="1" applyBorder="1" applyAlignment="1" applyProtection="1"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4" fontId="8" fillId="0" borderId="7" xfId="8" applyNumberFormat="1" applyFont="1" applyFill="1" applyBorder="1" applyAlignment="1" applyProtection="1"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4" fontId="8" fillId="0" borderId="12" xfId="18" applyNumberFormat="1" applyFont="1" applyFill="1" applyBorder="1" applyAlignment="1" applyProtection="1">
      <protection locked="0"/>
    </xf>
    <xf numFmtId="4" fontId="8" fillId="0" borderId="14" xfId="18" applyNumberFormat="1" applyFont="1" applyFill="1" applyBorder="1" applyAlignment="1" applyProtection="1">
      <protection locked="0"/>
    </xf>
    <xf numFmtId="0" fontId="8" fillId="0" borderId="5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protection locked="0"/>
    </xf>
    <xf numFmtId="0" fontId="14" fillId="0" borderId="14" xfId="0" applyFont="1" applyFill="1" applyBorder="1" applyAlignment="1">
      <alignment horizontal="left" vertical="center"/>
    </xf>
    <xf numFmtId="0" fontId="6" fillId="0" borderId="2" xfId="0" applyFont="1" applyBorder="1"/>
    <xf numFmtId="4" fontId="8" fillId="3" borderId="12" xfId="0" applyNumberFormat="1" applyFont="1" applyFill="1" applyBorder="1" applyAlignment="1"/>
    <xf numFmtId="4" fontId="8" fillId="3" borderId="2" xfId="0" applyNumberFormat="1" applyFont="1" applyFill="1" applyBorder="1" applyAlignment="1"/>
    <xf numFmtId="0" fontId="6" fillId="0" borderId="0" xfId="0" applyFont="1"/>
    <xf numFmtId="4" fontId="8" fillId="3" borderId="14" xfId="0" applyNumberFormat="1" applyFont="1" applyFill="1" applyBorder="1" applyAlignment="1"/>
    <xf numFmtId="4" fontId="8" fillId="0" borderId="14" xfId="0" applyNumberFormat="1" applyFont="1" applyFill="1" applyBorder="1" applyAlignment="1">
      <alignment wrapText="1"/>
    </xf>
    <xf numFmtId="4" fontId="8" fillId="0" borderId="7" xfId="0" applyNumberFormat="1" applyFont="1" applyFill="1" applyBorder="1" applyAlignment="1">
      <alignment wrapText="1"/>
    </xf>
    <xf numFmtId="0" fontId="0" fillId="0" borderId="0" xfId="8" applyFont="1" applyFill="1" applyBorder="1" applyAlignment="1" applyProtection="1">
      <alignment vertical="center"/>
      <protection locked="0"/>
    </xf>
    <xf numFmtId="0" fontId="7" fillId="0" borderId="0" xfId="8" applyFont="1" applyFill="1" applyBorder="1" applyAlignment="1" applyProtection="1">
      <alignment vertical="center" wrapText="1"/>
      <protection locked="0"/>
    </xf>
    <xf numFmtId="0" fontId="7" fillId="0" borderId="0" xfId="8" applyFont="1" applyFill="1" applyBorder="1" applyAlignment="1" applyProtection="1">
      <alignment horizontal="left" wrapText="1"/>
    </xf>
    <xf numFmtId="4" fontId="7" fillId="0" borderId="14" xfId="0" applyNumberFormat="1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0" fillId="0" borderId="0" xfId="8" applyFont="1" applyFill="1" applyBorder="1" applyAlignment="1" applyProtection="1">
      <alignment horizontal="left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3" fillId="2" borderId="7" xfId="9" applyFont="1" applyFill="1" applyBorder="1" applyAlignment="1">
      <alignment horizontal="center" vertical="center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2" xfId="9" applyFont="1" applyFill="1" applyBorder="1" applyAlignment="1">
      <alignment horizontal="center" vertical="center" wrapText="1"/>
    </xf>
    <xf numFmtId="0" fontId="8" fillId="2" borderId="13" xfId="9" applyFont="1" applyFill="1" applyBorder="1" applyAlignment="1">
      <alignment horizontal="center" vertical="center" wrapText="1"/>
    </xf>
    <xf numFmtId="0" fontId="8" fillId="0" borderId="5" xfId="9" applyFont="1" applyFill="1" applyBorder="1" applyAlignment="1" applyProtection="1">
      <alignment horizontal="left" vertical="top" wrapText="1"/>
    </xf>
    <xf numFmtId="0" fontId="8" fillId="0" borderId="2" xfId="9" applyFont="1" applyFill="1" applyBorder="1" applyAlignment="1" applyProtection="1">
      <alignment horizontal="left" vertical="top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</xdr:rowOff>
    </xdr:from>
    <xdr:to>
      <xdr:col>1</xdr:col>
      <xdr:colOff>1628775</xdr:colOff>
      <xdr:row>0</xdr:row>
      <xdr:rowOff>476251</xdr:rowOff>
    </xdr:to>
    <xdr:pic>
      <xdr:nvPicPr>
        <xdr:cNvPr id="2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"/>
          <a:ext cx="1619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2038349</xdr:colOff>
      <xdr:row>90</xdr:row>
      <xdr:rowOff>0</xdr:rowOff>
    </xdr:from>
    <xdr:to>
      <xdr:col>2</xdr:col>
      <xdr:colOff>342899</xdr:colOff>
      <xdr:row>93</xdr:row>
      <xdr:rowOff>19050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3124" y="14411325"/>
          <a:ext cx="187642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276226</xdr:colOff>
      <xdr:row>90</xdr:row>
      <xdr:rowOff>1</xdr:rowOff>
    </xdr:from>
    <xdr:to>
      <xdr:col>3</xdr:col>
      <xdr:colOff>971551</xdr:colOff>
      <xdr:row>92</xdr:row>
      <xdr:rowOff>76201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52876" y="14411326"/>
          <a:ext cx="1714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838200</xdr:colOff>
      <xdr:row>90</xdr:row>
      <xdr:rowOff>0</xdr:rowOff>
    </xdr:from>
    <xdr:to>
      <xdr:col>7</xdr:col>
      <xdr:colOff>923925</xdr:colOff>
      <xdr:row>93</xdr:row>
      <xdr:rowOff>54553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86675" y="14411325"/>
          <a:ext cx="2181225" cy="559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Pedro Landín González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Encargado del Despacho de la Contraloría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87</xdr:row>
      <xdr:rowOff>38100</xdr:rowOff>
    </xdr:from>
    <xdr:to>
      <xdr:col>1</xdr:col>
      <xdr:colOff>457199</xdr:colOff>
      <xdr:row>89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1</xdr:col>
      <xdr:colOff>2009775</xdr:colOff>
      <xdr:row>93</xdr:row>
      <xdr:rowOff>28575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4411325"/>
          <a:ext cx="21145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Rosa Medina Rodríguez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Presidenta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971550</xdr:colOff>
      <xdr:row>90</xdr:row>
      <xdr:rowOff>0</xdr:rowOff>
    </xdr:from>
    <xdr:to>
      <xdr:col>5</xdr:col>
      <xdr:colOff>933450</xdr:colOff>
      <xdr:row>93</xdr:row>
      <xdr:rowOff>38100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67375" y="14411325"/>
          <a:ext cx="21145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showGridLines="0" tabSelected="1" topLeftCell="A61" zoomScaleNormal="100" workbookViewId="0">
      <selection activeCell="A79" sqref="A79:H7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5.6640625" style="2" customWidth="1"/>
    <col min="10" max="16384" width="12" style="2"/>
  </cols>
  <sheetData>
    <row r="1" spans="1:8" s="3" customFormat="1" ht="39.950000000000003" customHeight="1" x14ac:dyDescent="0.2">
      <c r="A1" s="80" t="s">
        <v>74</v>
      </c>
      <c r="B1" s="81"/>
      <c r="C1" s="81"/>
      <c r="D1" s="81"/>
      <c r="E1" s="81"/>
      <c r="F1" s="81"/>
      <c r="G1" s="81"/>
      <c r="H1" s="82"/>
    </row>
    <row r="2" spans="1:8" s="3" customFormat="1" x14ac:dyDescent="0.2">
      <c r="A2" s="83" t="s">
        <v>14</v>
      </c>
      <c r="B2" s="84"/>
      <c r="C2" s="81" t="s">
        <v>22</v>
      </c>
      <c r="D2" s="81"/>
      <c r="E2" s="81"/>
      <c r="F2" s="81"/>
      <c r="G2" s="81"/>
      <c r="H2" s="89" t="s">
        <v>19</v>
      </c>
    </row>
    <row r="3" spans="1:8" s="1" customFormat="1" ht="24.95" customHeight="1" x14ac:dyDescent="0.2">
      <c r="A3" s="85"/>
      <c r="B3" s="8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90"/>
    </row>
    <row r="4" spans="1:8" s="1" customFormat="1" x14ac:dyDescent="0.2">
      <c r="A4" s="87"/>
      <c r="B4" s="8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3"/>
      <c r="B5" s="30" t="s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3">
        <v>0</v>
      </c>
    </row>
    <row r="6" spans="1:8" x14ac:dyDescent="0.2">
      <c r="A6" s="24"/>
      <c r="B6" s="31" t="s">
        <v>1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</row>
    <row r="7" spans="1:8" x14ac:dyDescent="0.2">
      <c r="A7" s="23"/>
      <c r="B7" s="30" t="s">
        <v>2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</row>
    <row r="8" spans="1:8" x14ac:dyDescent="0.2">
      <c r="A8" s="23"/>
      <c r="B8" s="30" t="s">
        <v>3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8" x14ac:dyDescent="0.2">
      <c r="A9" s="23"/>
      <c r="B9" s="30" t="s">
        <v>4</v>
      </c>
      <c r="C9" s="33">
        <f>24000000+20038467</f>
        <v>44038467</v>
      </c>
      <c r="D9" s="33">
        <v>0</v>
      </c>
      <c r="E9" s="33">
        <f t="shared" ref="E9:E14" si="0">C9+D9</f>
        <v>44038467</v>
      </c>
      <c r="F9" s="33">
        <f>13579936.88+8989966.14</f>
        <v>22569903.020000003</v>
      </c>
      <c r="G9" s="33">
        <f>13579936.88+8989966.14</f>
        <v>22569903.020000003</v>
      </c>
      <c r="H9" s="33">
        <f>G9-C9</f>
        <v>-21468563.979999997</v>
      </c>
    </row>
    <row r="10" spans="1:8" ht="11.25" customHeight="1" x14ac:dyDescent="0.2">
      <c r="A10" s="24"/>
      <c r="B10" s="74" t="s">
        <v>5</v>
      </c>
      <c r="C10" s="33">
        <v>0</v>
      </c>
      <c r="D10" s="33">
        <v>0</v>
      </c>
      <c r="E10" s="33">
        <f t="shared" si="0"/>
        <v>0</v>
      </c>
      <c r="F10" s="33">
        <v>0</v>
      </c>
      <c r="G10" s="33">
        <v>0</v>
      </c>
      <c r="H10" s="33">
        <v>0</v>
      </c>
    </row>
    <row r="11" spans="1:8" x14ac:dyDescent="0.2">
      <c r="A11" s="29"/>
      <c r="B11" s="30" t="s">
        <v>24</v>
      </c>
      <c r="C11" s="33">
        <f>4790050+9335565</f>
        <v>14125615</v>
      </c>
      <c r="D11" s="33">
        <v>0</v>
      </c>
      <c r="E11" s="33">
        <f t="shared" si="0"/>
        <v>14125615</v>
      </c>
      <c r="F11" s="33">
        <f>1847919.66+3599502.11</f>
        <v>5447421.7699999996</v>
      </c>
      <c r="G11" s="33">
        <f>1847919.66+3599502.11</f>
        <v>5447421.7699999996</v>
      </c>
      <c r="H11" s="33">
        <f>G11-C11</f>
        <v>-8678193.2300000004</v>
      </c>
    </row>
    <row r="12" spans="1:8" ht="22.5" x14ac:dyDescent="0.2">
      <c r="A12" s="29"/>
      <c r="B12" s="30" t="s">
        <v>25</v>
      </c>
      <c r="C12" s="33">
        <v>0</v>
      </c>
      <c r="D12" s="33">
        <v>0</v>
      </c>
      <c r="E12" s="33">
        <f t="shared" si="0"/>
        <v>0</v>
      </c>
      <c r="F12" s="33">
        <v>0</v>
      </c>
      <c r="G12" s="33">
        <v>0</v>
      </c>
      <c r="H12" s="33">
        <v>0</v>
      </c>
    </row>
    <row r="13" spans="1:8" ht="22.5" x14ac:dyDescent="0.2">
      <c r="A13" s="29"/>
      <c r="B13" s="30" t="s">
        <v>26</v>
      </c>
      <c r="C13" s="33">
        <v>2067018168</v>
      </c>
      <c r="D13" s="33">
        <v>0</v>
      </c>
      <c r="E13" s="33">
        <f t="shared" si="0"/>
        <v>2067018168</v>
      </c>
      <c r="F13" s="33">
        <v>613886015</v>
      </c>
      <c r="G13" s="33">
        <v>613886015</v>
      </c>
      <c r="H13" s="33">
        <f>G13-C13</f>
        <v>-1453132153</v>
      </c>
    </row>
    <row r="14" spans="1:8" x14ac:dyDescent="0.2">
      <c r="A14" s="23"/>
      <c r="B14" s="30" t="s">
        <v>6</v>
      </c>
      <c r="C14" s="33">
        <v>0</v>
      </c>
      <c r="D14" s="33">
        <v>528977938.07999998</v>
      </c>
      <c r="E14" s="33">
        <f t="shared" si="0"/>
        <v>528977938.07999998</v>
      </c>
      <c r="F14" s="33">
        <v>0</v>
      </c>
      <c r="G14" s="33">
        <v>0</v>
      </c>
      <c r="H14" s="33">
        <v>0</v>
      </c>
    </row>
    <row r="15" spans="1:8" x14ac:dyDescent="0.2">
      <c r="A15" s="23"/>
      <c r="C15" s="10"/>
      <c r="D15" s="10"/>
      <c r="E15" s="10"/>
      <c r="F15" s="10"/>
      <c r="G15" s="10"/>
      <c r="H15" s="10"/>
    </row>
    <row r="16" spans="1:8" s="3" customFormat="1" x14ac:dyDescent="0.2">
      <c r="A16" s="55"/>
      <c r="B16" s="9" t="s">
        <v>13</v>
      </c>
      <c r="C16" s="56">
        <f>SUM(C5:C15)</f>
        <v>2125182250</v>
      </c>
      <c r="D16" s="56">
        <f t="shared" ref="D16:G16" si="1">SUM(D5:D15)</f>
        <v>528977938.07999998</v>
      </c>
      <c r="E16" s="56">
        <f t="shared" si="1"/>
        <v>2654160188.0799999</v>
      </c>
      <c r="F16" s="56">
        <f t="shared" si="1"/>
        <v>641903339.78999996</v>
      </c>
      <c r="G16" s="56">
        <f t="shared" si="1"/>
        <v>641903339.78999996</v>
      </c>
      <c r="H16" s="57"/>
    </row>
    <row r="17" spans="1:8" x14ac:dyDescent="0.2">
      <c r="A17" s="25"/>
      <c r="B17" s="19"/>
      <c r="C17" s="20"/>
      <c r="D17" s="20"/>
      <c r="E17" s="26"/>
      <c r="F17" s="21" t="s">
        <v>21</v>
      </c>
      <c r="G17" s="27"/>
      <c r="H17" s="64">
        <v>0</v>
      </c>
    </row>
    <row r="18" spans="1:8" x14ac:dyDescent="0.2">
      <c r="A18" s="91" t="s">
        <v>23</v>
      </c>
      <c r="B18" s="92"/>
      <c r="C18" s="81" t="s">
        <v>22</v>
      </c>
      <c r="D18" s="81"/>
      <c r="E18" s="81"/>
      <c r="F18" s="81"/>
      <c r="G18" s="81"/>
      <c r="H18" s="89" t="s">
        <v>19</v>
      </c>
    </row>
    <row r="19" spans="1:8" ht="22.5" x14ac:dyDescent="0.2">
      <c r="A19" s="93"/>
      <c r="B19" s="9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90"/>
    </row>
    <row r="20" spans="1:8" x14ac:dyDescent="0.2">
      <c r="A20" s="95"/>
      <c r="B20" s="9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s="3" customFormat="1" x14ac:dyDescent="0.2">
      <c r="A21" s="58" t="s">
        <v>27</v>
      </c>
      <c r="B21" s="12"/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</row>
    <row r="22" spans="1:8" x14ac:dyDescent="0.2">
      <c r="A22" s="13"/>
      <c r="B22" s="14" t="s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</row>
    <row r="23" spans="1:8" x14ac:dyDescent="0.2">
      <c r="A23" s="13"/>
      <c r="B23" s="14" t="s">
        <v>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 x14ac:dyDescent="0.2">
      <c r="A24" s="13"/>
      <c r="B24" s="14" t="s">
        <v>2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 x14ac:dyDescent="0.2">
      <c r="A25" s="13"/>
      <c r="B25" s="14" t="s">
        <v>3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8" ht="12" customHeight="1" x14ac:dyDescent="0.2">
      <c r="A26" s="13"/>
      <c r="B26" s="14" t="s">
        <v>28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x14ac:dyDescent="0.2">
      <c r="A27" s="13"/>
      <c r="B27" s="14" t="s">
        <v>29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 ht="22.5" x14ac:dyDescent="0.2">
      <c r="A28" s="13"/>
      <c r="B28" s="75" t="s">
        <v>30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22.5" x14ac:dyDescent="0.2">
      <c r="A29" s="13"/>
      <c r="B29" s="14" t="s">
        <v>26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5.25" customHeight="1" x14ac:dyDescent="0.2">
      <c r="A30" s="13"/>
      <c r="B30" s="14"/>
      <c r="C30" s="17"/>
      <c r="D30" s="17"/>
      <c r="E30" s="17"/>
      <c r="F30" s="17"/>
      <c r="G30" s="17"/>
      <c r="H30" s="17"/>
    </row>
    <row r="31" spans="1:8" s="3" customFormat="1" ht="15" customHeight="1" x14ac:dyDescent="0.2">
      <c r="A31" s="101" t="s">
        <v>71</v>
      </c>
      <c r="B31" s="102"/>
      <c r="C31" s="60">
        <f>C32+C33+C34+C35</f>
        <v>2125182250</v>
      </c>
      <c r="D31" s="60">
        <f t="shared" ref="D31" si="2">D32+D33+D34+D35</f>
        <v>0</v>
      </c>
      <c r="E31" s="60">
        <f>C31+D31</f>
        <v>2125182250</v>
      </c>
      <c r="F31" s="60">
        <f>F33+F34+F35</f>
        <v>641903339.78999996</v>
      </c>
      <c r="G31" s="60">
        <f>G33+G34+G35</f>
        <v>641903339.78999996</v>
      </c>
      <c r="H31" s="60">
        <f>G31-C31</f>
        <v>-1483278910.21</v>
      </c>
    </row>
    <row r="32" spans="1:8" x14ac:dyDescent="0.2">
      <c r="A32" s="13"/>
      <c r="B32" s="14" t="s">
        <v>1</v>
      </c>
      <c r="C32" s="33">
        <v>0</v>
      </c>
      <c r="D32" s="33">
        <v>0</v>
      </c>
      <c r="E32" s="54">
        <f>C32+D32</f>
        <v>0</v>
      </c>
      <c r="F32" s="33">
        <v>0</v>
      </c>
      <c r="G32" s="33">
        <v>0</v>
      </c>
      <c r="H32" s="54">
        <f t="shared" ref="H32" si="3">G32-C32</f>
        <v>0</v>
      </c>
    </row>
    <row r="33" spans="1:8" ht="12" customHeight="1" x14ac:dyDescent="0.2">
      <c r="A33" s="13"/>
      <c r="B33" s="14" t="s">
        <v>31</v>
      </c>
      <c r="C33" s="33">
        <f>24000000+20038467</f>
        <v>44038467</v>
      </c>
      <c r="D33" s="33">
        <v>0</v>
      </c>
      <c r="E33" s="54">
        <f>C33+D33</f>
        <v>44038467</v>
      </c>
      <c r="F33" s="33">
        <f>13579936.88+8989966.14</f>
        <v>22569903.020000003</v>
      </c>
      <c r="G33" s="33">
        <f>13579936.88+8989966.14</f>
        <v>22569903.020000003</v>
      </c>
      <c r="H33" s="54">
        <f>G33-C33</f>
        <v>-21468563.979999997</v>
      </c>
    </row>
    <row r="34" spans="1:8" ht="12" customHeight="1" x14ac:dyDescent="0.2">
      <c r="A34" s="13"/>
      <c r="B34" s="14" t="s">
        <v>32</v>
      </c>
      <c r="C34" s="33">
        <f>4790050+9335565</f>
        <v>14125615</v>
      </c>
      <c r="D34" s="33">
        <v>0</v>
      </c>
      <c r="E34" s="54">
        <f>C34+D34</f>
        <v>14125615</v>
      </c>
      <c r="F34" s="33">
        <f>1847919.66+3599502.11</f>
        <v>5447421.7699999996</v>
      </c>
      <c r="G34" s="33">
        <f>1847919.66+3599502.11</f>
        <v>5447421.7699999996</v>
      </c>
      <c r="H34" s="54">
        <f>G34-C34</f>
        <v>-8678193.2300000004</v>
      </c>
    </row>
    <row r="35" spans="1:8" ht="22.5" x14ac:dyDescent="0.2">
      <c r="A35" s="13"/>
      <c r="B35" s="14" t="s">
        <v>26</v>
      </c>
      <c r="C35" s="33">
        <v>2067018168</v>
      </c>
      <c r="D35" s="33">
        <v>0</v>
      </c>
      <c r="E35" s="54">
        <f>C35+D35</f>
        <v>2067018168</v>
      </c>
      <c r="F35" s="33">
        <v>613886015</v>
      </c>
      <c r="G35" s="33">
        <v>613886015</v>
      </c>
      <c r="H35" s="54">
        <f>G35-C35</f>
        <v>-1453132153</v>
      </c>
    </row>
    <row r="36" spans="1:8" ht="2.25" customHeight="1" x14ac:dyDescent="0.2">
      <c r="A36" s="13"/>
      <c r="B36" s="14"/>
      <c r="C36" s="17"/>
      <c r="D36" s="17"/>
      <c r="E36" s="17"/>
      <c r="F36" s="17"/>
      <c r="G36" s="17"/>
      <c r="H36" s="17"/>
    </row>
    <row r="37" spans="1:8" s="3" customFormat="1" ht="12" customHeight="1" x14ac:dyDescent="0.2">
      <c r="A37" s="61" t="s">
        <v>33</v>
      </c>
      <c r="B37" s="15"/>
      <c r="C37" s="60">
        <f>C38</f>
        <v>0</v>
      </c>
      <c r="D37" s="60">
        <f>D38</f>
        <v>528977938.07999998</v>
      </c>
      <c r="E37" s="60">
        <f>C37+D37</f>
        <v>528977938.07999998</v>
      </c>
      <c r="F37" s="60">
        <f>F38</f>
        <v>0</v>
      </c>
      <c r="G37" s="60">
        <f>G38</f>
        <v>0</v>
      </c>
      <c r="H37" s="60">
        <f>H38</f>
        <v>0</v>
      </c>
    </row>
    <row r="38" spans="1:8" ht="12" customHeight="1" x14ac:dyDescent="0.2">
      <c r="A38" s="11"/>
      <c r="B38" s="14" t="s">
        <v>6</v>
      </c>
      <c r="C38" s="33">
        <v>0</v>
      </c>
      <c r="D38" s="54">
        <v>528977938.07999998</v>
      </c>
      <c r="E38" s="33">
        <f>C38+D38</f>
        <v>528977938.07999998</v>
      </c>
      <c r="F38" s="33">
        <v>0</v>
      </c>
      <c r="G38" s="33">
        <v>0</v>
      </c>
      <c r="H38" s="33">
        <f>G38-C38</f>
        <v>0</v>
      </c>
    </row>
    <row r="39" spans="1:8" s="3" customFormat="1" x14ac:dyDescent="0.2">
      <c r="A39" s="62"/>
      <c r="B39" s="16" t="s">
        <v>13</v>
      </c>
      <c r="C39" s="63">
        <f>C21+C31+C37</f>
        <v>2125182250</v>
      </c>
      <c r="D39" s="63">
        <f t="shared" ref="D39:G39" si="4">D21+D31+D37</f>
        <v>528977938.07999998</v>
      </c>
      <c r="E39" s="63">
        <f>E21+E31+E37</f>
        <v>2654160188.0799999</v>
      </c>
      <c r="F39" s="63">
        <f t="shared" si="4"/>
        <v>641903339.78999996</v>
      </c>
      <c r="G39" s="63">
        <f t="shared" si="4"/>
        <v>641903339.78999996</v>
      </c>
      <c r="H39" s="57"/>
    </row>
    <row r="40" spans="1:8" x14ac:dyDescent="0.2">
      <c r="A40" s="18"/>
      <c r="B40" s="19"/>
      <c r="C40" s="20"/>
      <c r="D40" s="20"/>
      <c r="E40" s="20"/>
      <c r="F40" s="21" t="s">
        <v>21</v>
      </c>
      <c r="G40" s="22"/>
      <c r="H40" s="64">
        <v>0</v>
      </c>
    </row>
    <row r="41" spans="1:8" ht="11.25" customHeight="1" x14ac:dyDescent="0.2">
      <c r="A41" s="97" t="s">
        <v>37</v>
      </c>
      <c r="B41" s="97"/>
      <c r="C41" s="98" t="s">
        <v>22</v>
      </c>
      <c r="D41" s="98"/>
      <c r="E41" s="98"/>
      <c r="F41" s="98"/>
      <c r="G41" s="98"/>
      <c r="H41" s="99" t="s">
        <v>19</v>
      </c>
    </row>
    <row r="42" spans="1:8" ht="22.5" x14ac:dyDescent="0.2">
      <c r="A42" s="97"/>
      <c r="B42" s="97"/>
      <c r="C42" s="38" t="s">
        <v>15</v>
      </c>
      <c r="D42" s="39" t="s">
        <v>20</v>
      </c>
      <c r="E42" s="39" t="s">
        <v>16</v>
      </c>
      <c r="F42" s="39" t="s">
        <v>17</v>
      </c>
      <c r="G42" s="40" t="s">
        <v>18</v>
      </c>
      <c r="H42" s="100"/>
    </row>
    <row r="43" spans="1:8" ht="11.25" customHeight="1" x14ac:dyDescent="0.2">
      <c r="A43" s="97"/>
      <c r="B43" s="97"/>
      <c r="C43" s="41" t="s">
        <v>7</v>
      </c>
      <c r="D43" s="42" t="s">
        <v>8</v>
      </c>
      <c r="E43" s="42" t="s">
        <v>9</v>
      </c>
      <c r="F43" s="42" t="s">
        <v>10</v>
      </c>
      <c r="G43" s="42" t="s">
        <v>11</v>
      </c>
      <c r="H43" s="42" t="s">
        <v>12</v>
      </c>
    </row>
    <row r="44" spans="1:8" s="3" customFormat="1" ht="12.75" x14ac:dyDescent="0.2">
      <c r="A44" s="65" t="s">
        <v>38</v>
      </c>
      <c r="B44" s="66"/>
      <c r="C44" s="67">
        <f>C45+C49+C63+C71</f>
        <v>2125182250</v>
      </c>
      <c r="D44" s="67">
        <f>D45+D49+D63+D71</f>
        <v>528977938.08000004</v>
      </c>
      <c r="E44" s="67">
        <f t="shared" ref="E44" si="5">E45+E49+E63+E71</f>
        <v>2654160188.0799999</v>
      </c>
      <c r="F44" s="68">
        <f>F45+F49+F63+F71</f>
        <v>641903339.78999996</v>
      </c>
      <c r="G44" s="68">
        <f>G45+G49+G63+G71</f>
        <v>641903339.78999996</v>
      </c>
      <c r="H44" s="67">
        <f>H45+H49+H63+H71</f>
        <v>-1483278910.21</v>
      </c>
    </row>
    <row r="45" spans="1:8" s="3" customFormat="1" ht="12.75" x14ac:dyDescent="0.2">
      <c r="A45" s="65" t="s">
        <v>70</v>
      </c>
      <c r="B45" s="69"/>
      <c r="C45" s="70">
        <f>SUM(C46:C48)</f>
        <v>44038467</v>
      </c>
      <c r="D45" s="70">
        <f>SUM(D46:D48)</f>
        <v>0</v>
      </c>
      <c r="E45" s="70">
        <f>C45+D45</f>
        <v>44038467</v>
      </c>
      <c r="F45" s="70">
        <f>SUM(F46:F48)</f>
        <v>22569903.020000003</v>
      </c>
      <c r="G45" s="70">
        <f>SUM(G46:G48)</f>
        <v>22569903.020000003</v>
      </c>
      <c r="H45" s="70">
        <f>G45-C45</f>
        <v>-21468563.979999997</v>
      </c>
    </row>
    <row r="46" spans="1:8" x14ac:dyDescent="0.2">
      <c r="A46" s="34" t="s">
        <v>39</v>
      </c>
      <c r="B46" s="44"/>
      <c r="C46" s="35">
        <v>20038467</v>
      </c>
      <c r="D46" s="35">
        <v>0</v>
      </c>
      <c r="E46" s="35">
        <f>C46+D46</f>
        <v>20038467</v>
      </c>
      <c r="F46" s="76">
        <v>8989966.1400000006</v>
      </c>
      <c r="G46" s="76">
        <v>8989966.1400000006</v>
      </c>
      <c r="H46" s="35">
        <f>G46-C46</f>
        <v>-11048500.859999999</v>
      </c>
    </row>
    <row r="47" spans="1:8" x14ac:dyDescent="0.2">
      <c r="A47" s="34" t="s">
        <v>40</v>
      </c>
      <c r="B47" s="44"/>
      <c r="C47" s="35">
        <v>0</v>
      </c>
      <c r="D47" s="35">
        <v>0</v>
      </c>
      <c r="E47" s="35">
        <f t="shared" ref="E47:E77" si="6">C47+D47</f>
        <v>0</v>
      </c>
      <c r="F47" s="35">
        <v>0</v>
      </c>
      <c r="G47" s="35">
        <v>0</v>
      </c>
      <c r="H47" s="35">
        <f t="shared" ref="H47" si="7">G47-C47</f>
        <v>0</v>
      </c>
    </row>
    <row r="48" spans="1:8" x14ac:dyDescent="0.2">
      <c r="A48" s="34" t="s">
        <v>41</v>
      </c>
      <c r="B48" s="44"/>
      <c r="C48" s="35">
        <v>24000000</v>
      </c>
      <c r="D48" s="35">
        <v>0</v>
      </c>
      <c r="E48" s="35">
        <f t="shared" si="6"/>
        <v>24000000</v>
      </c>
      <c r="F48" s="35">
        <v>13579936.880000001</v>
      </c>
      <c r="G48" s="35">
        <v>13579936.880000001</v>
      </c>
      <c r="H48" s="35">
        <f>G48-C48</f>
        <v>-10420063.119999999</v>
      </c>
    </row>
    <row r="49" spans="1:8" s="3" customFormat="1" ht="12.75" x14ac:dyDescent="0.2">
      <c r="A49" s="65" t="s">
        <v>42</v>
      </c>
      <c r="B49" s="69"/>
      <c r="C49" s="70">
        <f>SUM(C50:C62)</f>
        <v>14125615</v>
      </c>
      <c r="D49" s="70">
        <f>SUM(D50:D62)</f>
        <v>0</v>
      </c>
      <c r="E49" s="70">
        <f>SUM(E50:E62)</f>
        <v>14125615</v>
      </c>
      <c r="F49" s="70">
        <f>SUM(F50:F62)</f>
        <v>5447421.7699999996</v>
      </c>
      <c r="G49" s="70">
        <f>SUM(G50:G62)</f>
        <v>5447421.7699999996</v>
      </c>
      <c r="H49" s="70">
        <f>G49-C49</f>
        <v>-8678193.2300000004</v>
      </c>
    </row>
    <row r="50" spans="1:8" x14ac:dyDescent="0.2">
      <c r="A50" s="34" t="s">
        <v>43</v>
      </c>
      <c r="B50" s="43"/>
      <c r="C50" s="76">
        <v>1477440</v>
      </c>
      <c r="D50" s="35">
        <v>0</v>
      </c>
      <c r="E50" s="35">
        <f t="shared" si="6"/>
        <v>1477440</v>
      </c>
      <c r="F50" s="76">
        <v>470688</v>
      </c>
      <c r="G50" s="76">
        <v>470688</v>
      </c>
      <c r="H50" s="35">
        <f>G50-C50</f>
        <v>-1006752</v>
      </c>
    </row>
    <row r="51" spans="1:8" x14ac:dyDescent="0.2">
      <c r="A51" s="34" t="s">
        <v>44</v>
      </c>
      <c r="B51" s="43"/>
      <c r="C51" s="76">
        <v>4733949</v>
      </c>
      <c r="D51" s="35">
        <v>0</v>
      </c>
      <c r="E51" s="35">
        <f t="shared" si="6"/>
        <v>4733949</v>
      </c>
      <c r="F51" s="76">
        <v>1542567.64</v>
      </c>
      <c r="G51" s="76">
        <v>1542567.64</v>
      </c>
      <c r="H51" s="35">
        <f>G51-C51</f>
        <v>-3191381.3600000003</v>
      </c>
    </row>
    <row r="52" spans="1:8" x14ac:dyDescent="0.2">
      <c r="A52" s="34" t="s">
        <v>45</v>
      </c>
      <c r="B52" s="43"/>
      <c r="C52" s="76">
        <v>1291262</v>
      </c>
      <c r="D52" s="35">
        <v>0</v>
      </c>
      <c r="E52" s="35">
        <f t="shared" si="6"/>
        <v>1291262</v>
      </c>
      <c r="F52" s="76">
        <v>328553.03999999998</v>
      </c>
      <c r="G52" s="76">
        <v>328553.03999999998</v>
      </c>
      <c r="H52" s="35">
        <f>G52-C52</f>
        <v>-962708.96</v>
      </c>
    </row>
    <row r="53" spans="1:8" x14ac:dyDescent="0.2">
      <c r="A53" s="34" t="s">
        <v>46</v>
      </c>
      <c r="B53" s="43"/>
      <c r="C53" s="35">
        <v>0</v>
      </c>
      <c r="D53" s="35">
        <v>0</v>
      </c>
      <c r="E53" s="35">
        <f t="shared" si="6"/>
        <v>0</v>
      </c>
      <c r="F53" s="35">
        <v>0</v>
      </c>
      <c r="G53" s="35">
        <v>0</v>
      </c>
      <c r="H53" s="35">
        <f t="shared" ref="H53:H69" si="8">G53-C53</f>
        <v>0</v>
      </c>
    </row>
    <row r="54" spans="1:8" x14ac:dyDescent="0.2">
      <c r="A54" s="34" t="s">
        <v>47</v>
      </c>
      <c r="B54" s="44"/>
      <c r="C54" s="35">
        <v>0</v>
      </c>
      <c r="D54" s="35">
        <v>0</v>
      </c>
      <c r="E54" s="35">
        <f t="shared" si="6"/>
        <v>0</v>
      </c>
      <c r="F54" s="35">
        <v>0</v>
      </c>
      <c r="G54" s="35">
        <v>0</v>
      </c>
      <c r="H54" s="35">
        <f t="shared" si="8"/>
        <v>0</v>
      </c>
    </row>
    <row r="55" spans="1:8" x14ac:dyDescent="0.2">
      <c r="A55" s="34" t="s">
        <v>48</v>
      </c>
      <c r="B55" s="44"/>
      <c r="C55" s="35">
        <v>3400000</v>
      </c>
      <c r="D55" s="35">
        <v>0</v>
      </c>
      <c r="E55" s="35">
        <f t="shared" si="6"/>
        <v>3400000</v>
      </c>
      <c r="F55" s="35">
        <v>847896.2</v>
      </c>
      <c r="G55" s="35">
        <v>847896.2</v>
      </c>
      <c r="H55" s="35">
        <f t="shared" si="8"/>
        <v>-2552103.7999999998</v>
      </c>
    </row>
    <row r="56" spans="1:8" x14ac:dyDescent="0.2">
      <c r="A56" s="34" t="s">
        <v>49</v>
      </c>
      <c r="B56" s="44"/>
      <c r="C56" s="35">
        <v>460890</v>
      </c>
      <c r="D56" s="35">
        <v>0</v>
      </c>
      <c r="E56" s="35">
        <f t="shared" si="6"/>
        <v>460890</v>
      </c>
      <c r="F56" s="35">
        <v>445074</v>
      </c>
      <c r="G56" s="35">
        <v>445074</v>
      </c>
      <c r="H56" s="35">
        <f t="shared" si="8"/>
        <v>-15816</v>
      </c>
    </row>
    <row r="57" spans="1:8" x14ac:dyDescent="0.2">
      <c r="A57" s="34" t="s">
        <v>50</v>
      </c>
      <c r="B57" s="44"/>
      <c r="C57" s="35">
        <v>300000</v>
      </c>
      <c r="D57" s="35">
        <v>0</v>
      </c>
      <c r="E57" s="35">
        <f t="shared" si="6"/>
        <v>300000</v>
      </c>
      <c r="F57" s="35">
        <v>213568.28</v>
      </c>
      <c r="G57" s="35">
        <v>213568.28</v>
      </c>
      <c r="H57" s="35">
        <f t="shared" si="8"/>
        <v>-86431.72</v>
      </c>
    </row>
    <row r="58" spans="1:8" x14ac:dyDescent="0.2">
      <c r="A58" s="34" t="s">
        <v>51</v>
      </c>
      <c r="B58" s="44"/>
      <c r="C58" s="35">
        <v>300000</v>
      </c>
      <c r="D58" s="35">
        <v>0</v>
      </c>
      <c r="E58" s="35">
        <f t="shared" si="6"/>
        <v>300000</v>
      </c>
      <c r="F58" s="35">
        <v>118077.26</v>
      </c>
      <c r="G58" s="35">
        <v>118077.26</v>
      </c>
      <c r="H58" s="35">
        <f t="shared" si="8"/>
        <v>-181922.74</v>
      </c>
    </row>
    <row r="59" spans="1:8" x14ac:dyDescent="0.2">
      <c r="A59" s="34" t="s">
        <v>52</v>
      </c>
      <c r="B59" s="44"/>
      <c r="C59" s="35">
        <v>329000</v>
      </c>
      <c r="D59" s="35">
        <v>0</v>
      </c>
      <c r="E59" s="35">
        <f t="shared" si="6"/>
        <v>329000</v>
      </c>
      <c r="F59" s="35">
        <v>223303.17</v>
      </c>
      <c r="G59" s="35">
        <v>223303.17</v>
      </c>
      <c r="H59" s="35">
        <f t="shared" si="8"/>
        <v>-105696.82999999999</v>
      </c>
    </row>
    <row r="60" spans="1:8" x14ac:dyDescent="0.2">
      <c r="A60" s="34" t="s">
        <v>53</v>
      </c>
      <c r="B60" s="44"/>
      <c r="C60" s="35">
        <v>10</v>
      </c>
      <c r="D60" s="35">
        <v>0</v>
      </c>
      <c r="E60" s="35">
        <f t="shared" si="6"/>
        <v>10</v>
      </c>
      <c r="F60" s="35">
        <v>0.75</v>
      </c>
      <c r="G60" s="35">
        <v>0.75</v>
      </c>
      <c r="H60" s="35">
        <f t="shared" si="8"/>
        <v>-9.25</v>
      </c>
    </row>
    <row r="61" spans="1:8" x14ac:dyDescent="0.2">
      <c r="A61" s="34" t="s">
        <v>54</v>
      </c>
      <c r="B61" s="44"/>
      <c r="C61" s="35">
        <v>150</v>
      </c>
      <c r="D61" s="35">
        <v>0</v>
      </c>
      <c r="E61" s="35">
        <f t="shared" si="6"/>
        <v>150</v>
      </c>
      <c r="F61" s="35">
        <v>0</v>
      </c>
      <c r="G61" s="35">
        <v>0</v>
      </c>
      <c r="H61" s="35">
        <f t="shared" si="8"/>
        <v>-150</v>
      </c>
    </row>
    <row r="62" spans="1:8" x14ac:dyDescent="0.2">
      <c r="A62" s="34" t="s">
        <v>55</v>
      </c>
      <c r="B62" s="44"/>
      <c r="C62" s="76">
        <v>1832914</v>
      </c>
      <c r="D62" s="35">
        <v>0</v>
      </c>
      <c r="E62" s="35">
        <f t="shared" si="6"/>
        <v>1832914</v>
      </c>
      <c r="F62" s="76">
        <v>1257693.43</v>
      </c>
      <c r="G62" s="76">
        <v>1257693.43</v>
      </c>
      <c r="H62" s="35">
        <f t="shared" si="8"/>
        <v>-575220.57000000007</v>
      </c>
    </row>
    <row r="63" spans="1:8" s="3" customFormat="1" ht="12.75" x14ac:dyDescent="0.2">
      <c r="A63" s="65" t="s">
        <v>56</v>
      </c>
      <c r="B63" s="66"/>
      <c r="C63" s="70">
        <f>SUM(C64:C70)</f>
        <v>2067018168</v>
      </c>
      <c r="D63" s="70">
        <f>SUM(D64:D70)</f>
        <v>-2.3283064365386963E-10</v>
      </c>
      <c r="E63" s="70">
        <f>SUM(E64:E70)</f>
        <v>2067018168</v>
      </c>
      <c r="F63" s="70">
        <f>SUM(F64:F70)</f>
        <v>613886015</v>
      </c>
      <c r="G63" s="70">
        <f t="shared" ref="G63" si="9">SUM(G64:G70)</f>
        <v>613886015</v>
      </c>
      <c r="H63" s="70">
        <f t="shared" si="8"/>
        <v>-1453132153</v>
      </c>
    </row>
    <row r="64" spans="1:8" x14ac:dyDescent="0.2">
      <c r="A64" s="34" t="s">
        <v>57</v>
      </c>
      <c r="B64" s="44"/>
      <c r="C64" s="76">
        <v>1686953831</v>
      </c>
      <c r="D64" s="35">
        <v>0</v>
      </c>
      <c r="E64" s="35">
        <f t="shared" si="6"/>
        <v>1686953831</v>
      </c>
      <c r="F64" s="76">
        <v>416050506</v>
      </c>
      <c r="G64" s="76">
        <v>416050506</v>
      </c>
      <c r="H64" s="35">
        <f t="shared" si="8"/>
        <v>-1270903325</v>
      </c>
    </row>
    <row r="65" spans="1:9" x14ac:dyDescent="0.2">
      <c r="A65" s="34" t="s">
        <v>58</v>
      </c>
      <c r="B65" s="44"/>
      <c r="C65" s="76">
        <v>80261051</v>
      </c>
      <c r="D65" s="76">
        <v>-973991.43</v>
      </c>
      <c r="E65" s="35">
        <f t="shared" si="6"/>
        <v>79287059.569999993</v>
      </c>
      <c r="F65" s="76">
        <v>27719833</v>
      </c>
      <c r="G65" s="76">
        <v>27719833</v>
      </c>
      <c r="H65" s="35">
        <f>G65-C65</f>
        <v>-52541218</v>
      </c>
    </row>
    <row r="66" spans="1:9" x14ac:dyDescent="0.2">
      <c r="A66" s="34" t="s">
        <v>59</v>
      </c>
      <c r="B66" s="44"/>
      <c r="C66" s="76">
        <v>281052678</v>
      </c>
      <c r="D66" s="76">
        <v>-235879.48</v>
      </c>
      <c r="E66" s="35">
        <f t="shared" si="6"/>
        <v>280816798.51999998</v>
      </c>
      <c r="F66" s="76">
        <v>160291574</v>
      </c>
      <c r="G66" s="76">
        <v>160291574</v>
      </c>
      <c r="H66" s="35">
        <f>G66-C66</f>
        <v>-120761104</v>
      </c>
    </row>
    <row r="67" spans="1:9" x14ac:dyDescent="0.2">
      <c r="A67" s="34" t="s">
        <v>60</v>
      </c>
      <c r="B67" s="44"/>
      <c r="C67" s="76">
        <v>14598608</v>
      </c>
      <c r="D67" s="35">
        <v>0</v>
      </c>
      <c r="E67" s="35">
        <f t="shared" si="6"/>
        <v>14598608</v>
      </c>
      <c r="F67" s="76">
        <v>5672102</v>
      </c>
      <c r="G67" s="76">
        <v>5672102</v>
      </c>
      <c r="H67" s="35">
        <f t="shared" si="8"/>
        <v>-8926506</v>
      </c>
    </row>
    <row r="68" spans="1:9" x14ac:dyDescent="0.2">
      <c r="A68" s="34" t="s">
        <v>61</v>
      </c>
      <c r="B68" s="44"/>
      <c r="C68" s="76">
        <v>3652000</v>
      </c>
      <c r="D68" s="35">
        <v>1209870.9099999999</v>
      </c>
      <c r="E68" s="35">
        <f t="shared" si="6"/>
        <v>4861870.91</v>
      </c>
      <c r="F68" s="76">
        <v>3652000</v>
      </c>
      <c r="G68" s="76">
        <v>3652000</v>
      </c>
      <c r="H68" s="35">
        <f t="shared" si="8"/>
        <v>0</v>
      </c>
    </row>
    <row r="69" spans="1:9" x14ac:dyDescent="0.2">
      <c r="A69" s="34" t="s">
        <v>62</v>
      </c>
      <c r="B69" s="44"/>
      <c r="C69" s="76">
        <v>500000</v>
      </c>
      <c r="D69" s="35">
        <v>0</v>
      </c>
      <c r="E69" s="35">
        <f t="shared" si="6"/>
        <v>500000</v>
      </c>
      <c r="F69" s="76">
        <v>500000</v>
      </c>
      <c r="G69" s="76">
        <v>500000</v>
      </c>
      <c r="H69" s="35">
        <f t="shared" si="8"/>
        <v>0</v>
      </c>
    </row>
    <row r="70" spans="1:9" x14ac:dyDescent="0.2">
      <c r="A70" s="34" t="s">
        <v>63</v>
      </c>
      <c r="B70" s="44"/>
      <c r="C70" s="35">
        <v>0</v>
      </c>
      <c r="D70" s="35">
        <v>0</v>
      </c>
      <c r="E70" s="35">
        <f t="shared" si="6"/>
        <v>0</v>
      </c>
      <c r="F70" s="35">
        <v>0</v>
      </c>
      <c r="G70" s="35">
        <v>0</v>
      </c>
      <c r="H70" s="35">
        <f>G70-C70</f>
        <v>0</v>
      </c>
    </row>
    <row r="71" spans="1:9" s="3" customFormat="1" ht="12.75" x14ac:dyDescent="0.2">
      <c r="A71" s="65" t="s">
        <v>64</v>
      </c>
      <c r="B71" s="69"/>
      <c r="C71" s="70">
        <f>SUM(C72:C78)</f>
        <v>0</v>
      </c>
      <c r="D71" s="70">
        <f>SUM(D72:D78)</f>
        <v>528977938.08000004</v>
      </c>
      <c r="E71" s="70">
        <f>SUM(E72:E78)</f>
        <v>528977938.08000004</v>
      </c>
      <c r="F71" s="70">
        <f>SUM(F72:F78)</f>
        <v>0</v>
      </c>
      <c r="G71" s="70">
        <f>SUM(G72:G78)</f>
        <v>0</v>
      </c>
      <c r="H71" s="71">
        <f t="shared" ref="H71:H77" si="10">G71-C71</f>
        <v>0</v>
      </c>
    </row>
    <row r="72" spans="1:9" x14ac:dyDescent="0.2">
      <c r="A72" s="34" t="s">
        <v>65</v>
      </c>
      <c r="B72" s="44"/>
      <c r="C72" s="35">
        <v>0</v>
      </c>
      <c r="D72" s="76">
        <v>6490000</v>
      </c>
      <c r="E72" s="35">
        <f>C72+D72</f>
        <v>6490000</v>
      </c>
      <c r="F72" s="35">
        <v>0</v>
      </c>
      <c r="G72" s="35">
        <v>0</v>
      </c>
      <c r="H72" s="35">
        <f t="shared" si="10"/>
        <v>0</v>
      </c>
      <c r="I72" s="44"/>
    </row>
    <row r="73" spans="1:9" x14ac:dyDescent="0.2">
      <c r="A73" s="34" t="s">
        <v>72</v>
      </c>
      <c r="B73" s="44"/>
      <c r="C73" s="35">
        <v>0</v>
      </c>
      <c r="D73" s="76">
        <v>87136288.25</v>
      </c>
      <c r="E73" s="35">
        <f>C73+D73</f>
        <v>87136288.25</v>
      </c>
      <c r="F73" s="35">
        <v>0</v>
      </c>
      <c r="G73" s="35">
        <v>0</v>
      </c>
      <c r="H73" s="35">
        <f t="shared" si="10"/>
        <v>0</v>
      </c>
      <c r="I73" s="44"/>
    </row>
    <row r="74" spans="1:9" x14ac:dyDescent="0.2">
      <c r="A74" s="78" t="s">
        <v>75</v>
      </c>
      <c r="B74" s="44"/>
      <c r="C74" s="35">
        <v>0</v>
      </c>
      <c r="D74" s="76">
        <v>40240562.780000001</v>
      </c>
      <c r="E74" s="35">
        <f t="shared" si="6"/>
        <v>40240562.780000001</v>
      </c>
      <c r="F74" s="35">
        <v>0</v>
      </c>
      <c r="G74" s="35">
        <v>0</v>
      </c>
      <c r="H74" s="35">
        <f t="shared" si="10"/>
        <v>0</v>
      </c>
      <c r="I74" s="77"/>
    </row>
    <row r="75" spans="1:9" x14ac:dyDescent="0.2">
      <c r="A75" s="78" t="s">
        <v>66</v>
      </c>
      <c r="B75" s="44"/>
      <c r="C75" s="35">
        <v>0</v>
      </c>
      <c r="D75" s="76">
        <v>594.23</v>
      </c>
      <c r="E75" s="35">
        <f t="shared" si="6"/>
        <v>594.23</v>
      </c>
      <c r="F75" s="35">
        <v>0</v>
      </c>
      <c r="G75" s="35">
        <v>0</v>
      </c>
      <c r="H75" s="35">
        <f t="shared" si="10"/>
        <v>0</v>
      </c>
      <c r="I75" s="44"/>
    </row>
    <row r="76" spans="1:9" x14ac:dyDescent="0.2">
      <c r="A76" s="78" t="s">
        <v>73</v>
      </c>
      <c r="B76" s="44"/>
      <c r="C76" s="35">
        <v>0</v>
      </c>
      <c r="D76" s="76">
        <v>819206</v>
      </c>
      <c r="E76" s="35">
        <f t="shared" si="6"/>
        <v>819206</v>
      </c>
      <c r="F76" s="35">
        <v>0</v>
      </c>
      <c r="G76" s="35">
        <v>0</v>
      </c>
      <c r="H76" s="35">
        <f t="shared" si="10"/>
        <v>0</v>
      </c>
      <c r="I76" s="44"/>
    </row>
    <row r="77" spans="1:9" x14ac:dyDescent="0.2">
      <c r="A77" s="78" t="s">
        <v>67</v>
      </c>
      <c r="B77" s="44"/>
      <c r="C77" s="35">
        <v>0</v>
      </c>
      <c r="D77" s="76">
        <v>25235825.280000001</v>
      </c>
      <c r="E77" s="35">
        <f t="shared" si="6"/>
        <v>25235825.280000001</v>
      </c>
      <c r="F77" s="35">
        <v>0</v>
      </c>
      <c r="G77" s="35">
        <v>0</v>
      </c>
      <c r="H77" s="35">
        <f t="shared" si="10"/>
        <v>0</v>
      </c>
      <c r="I77" s="44"/>
    </row>
    <row r="78" spans="1:9" x14ac:dyDescent="0.2">
      <c r="A78" s="78" t="s">
        <v>68</v>
      </c>
      <c r="B78" s="44"/>
      <c r="C78" s="35">
        <v>0</v>
      </c>
      <c r="D78" s="76">
        <v>369055461.54000002</v>
      </c>
      <c r="E78" s="35">
        <f>C78+D78</f>
        <v>369055461.54000002</v>
      </c>
      <c r="F78" s="35">
        <v>0</v>
      </c>
      <c r="G78" s="35">
        <v>0</v>
      </c>
      <c r="H78" s="35">
        <f>G78-C78</f>
        <v>0</v>
      </c>
      <c r="I78" s="44"/>
    </row>
    <row r="79" spans="1:9" x14ac:dyDescent="0.2">
      <c r="A79" s="78" t="s">
        <v>76</v>
      </c>
      <c r="B79" s="44"/>
      <c r="C79" s="35">
        <v>0</v>
      </c>
      <c r="D79" s="35">
        <v>0</v>
      </c>
      <c r="E79" s="35">
        <f>C79+D79</f>
        <v>0</v>
      </c>
      <c r="F79" s="35">
        <v>0</v>
      </c>
      <c r="G79" s="35">
        <v>0</v>
      </c>
      <c r="H79" s="35">
        <f>G79-C79</f>
        <v>0</v>
      </c>
      <c r="I79" s="44"/>
    </row>
    <row r="80" spans="1:9" s="3" customFormat="1" x14ac:dyDescent="0.2">
      <c r="A80" s="36"/>
      <c r="B80" s="16" t="s">
        <v>13</v>
      </c>
      <c r="C80" s="72">
        <f>C71+C63+C49+C45</f>
        <v>2125182250</v>
      </c>
      <c r="D80" s="72">
        <f t="shared" ref="D80:G80" si="11">D71+D63+D49+D45</f>
        <v>528977938.08000004</v>
      </c>
      <c r="E80" s="72">
        <f t="shared" si="11"/>
        <v>2654160188.0799999</v>
      </c>
      <c r="F80" s="72">
        <f t="shared" si="11"/>
        <v>641903339.78999996</v>
      </c>
      <c r="G80" s="72">
        <f t="shared" si="11"/>
        <v>641903339.78999996</v>
      </c>
      <c r="H80" s="37"/>
    </row>
    <row r="81" spans="1:8" ht="12.75" customHeight="1" x14ac:dyDescent="0.2">
      <c r="A81" s="45"/>
      <c r="B81" s="46"/>
      <c r="C81" s="47"/>
      <c r="D81" s="47"/>
      <c r="E81" s="48"/>
      <c r="F81" s="49" t="s">
        <v>21</v>
      </c>
      <c r="G81" s="50"/>
      <c r="H81" s="64">
        <v>0</v>
      </c>
    </row>
    <row r="82" spans="1:8" ht="22.5" x14ac:dyDescent="0.2">
      <c r="B82" s="28" t="s">
        <v>34</v>
      </c>
    </row>
    <row r="83" spans="1:8" ht="11.25" customHeight="1" x14ac:dyDescent="0.2">
      <c r="B83" s="73" t="s">
        <v>35</v>
      </c>
    </row>
    <row r="84" spans="1:8" ht="3" customHeight="1" x14ac:dyDescent="0.2">
      <c r="B84" s="79" t="s">
        <v>36</v>
      </c>
      <c r="C84" s="79"/>
      <c r="D84" s="79"/>
      <c r="E84" s="79"/>
      <c r="F84" s="79"/>
      <c r="G84" s="79"/>
      <c r="H84" s="79"/>
    </row>
    <row r="85" spans="1:8" x14ac:dyDescent="0.2">
      <c r="B85" s="79"/>
      <c r="C85" s="79"/>
      <c r="D85" s="79"/>
      <c r="E85" s="79"/>
      <c r="F85" s="79"/>
      <c r="G85" s="79"/>
      <c r="H85" s="79"/>
    </row>
    <row r="86" spans="1:8" x14ac:dyDescent="0.2">
      <c r="B86" s="79"/>
      <c r="C86" s="79"/>
      <c r="D86" s="79"/>
      <c r="E86" s="79"/>
      <c r="F86" s="79"/>
      <c r="G86" s="79"/>
      <c r="H86" s="79"/>
    </row>
    <row r="87" spans="1:8" x14ac:dyDescent="0.2">
      <c r="A87" s="51" t="s">
        <v>69</v>
      </c>
      <c r="B87" s="52"/>
      <c r="C87" s="52"/>
      <c r="D87" s="52"/>
      <c r="E87" s="52"/>
      <c r="F87" s="52"/>
      <c r="G87" s="52"/>
      <c r="H87" s="52"/>
    </row>
    <row r="88" spans="1:8" x14ac:dyDescent="0.2">
      <c r="A88" s="51"/>
      <c r="B88" s="53"/>
      <c r="C88" s="53"/>
      <c r="D88" s="53"/>
      <c r="E88" s="53"/>
      <c r="F88" s="53"/>
      <c r="G88" s="53"/>
      <c r="H88" s="53"/>
    </row>
    <row r="89" spans="1:8" x14ac:dyDescent="0.2">
      <c r="A89" s="53"/>
      <c r="B89" s="53"/>
      <c r="C89" s="53"/>
      <c r="D89" s="53"/>
      <c r="E89" s="53"/>
      <c r="F89" s="53"/>
      <c r="G89" s="53"/>
      <c r="H89" s="53"/>
    </row>
    <row r="90" spans="1:8" x14ac:dyDescent="0.2">
      <c r="A90" s="53"/>
      <c r="B90" s="53"/>
      <c r="C90" s="53"/>
      <c r="D90" s="53"/>
      <c r="E90" s="53"/>
      <c r="F90" s="53"/>
      <c r="G90" s="53"/>
      <c r="H90" s="53"/>
    </row>
    <row r="91" spans="1:8" x14ac:dyDescent="0.2">
      <c r="A91" s="51"/>
      <c r="B91" s="51"/>
      <c r="C91" s="51"/>
      <c r="D91" s="51"/>
      <c r="E91" s="51"/>
      <c r="F91" s="51"/>
      <c r="G91" s="51"/>
      <c r="H91" s="51"/>
    </row>
    <row r="92" spans="1:8" x14ac:dyDescent="0.2">
      <c r="A92" s="51"/>
      <c r="B92" s="51"/>
      <c r="C92" s="51"/>
      <c r="D92" s="51"/>
      <c r="E92" s="51"/>
      <c r="F92" s="51"/>
      <c r="G92" s="51"/>
      <c r="H92" s="51"/>
    </row>
    <row r="93" spans="1:8" ht="17.25" customHeight="1" x14ac:dyDescent="0.2">
      <c r="A93" s="51"/>
      <c r="B93" s="51"/>
      <c r="C93" s="51"/>
      <c r="D93" s="51"/>
      <c r="E93" s="51"/>
      <c r="F93" s="51"/>
      <c r="G93" s="51"/>
      <c r="H93" s="51"/>
    </row>
    <row r="94" spans="1:8" ht="6" customHeight="1" x14ac:dyDescent="0.2"/>
  </sheetData>
  <sheetProtection algorithmName="SHA-512" hashValue="NI5+hcezUu8iwOGYLOAgUhIzBObuAID9gQ/TgE9nE4LihHV49w2rVk+VgOR3x94I/scMEfmmTW9jNP0DsGYVeA==" saltValue="bRqr1+f7TRXiBIsJF+t/OQ==" spinCount="100000" sheet="1" formatCells="0" formatColumns="0" formatRows="0" insertRows="0" autoFilter="0"/>
  <mergeCells count="12">
    <mergeCell ref="B84:H86"/>
    <mergeCell ref="A1:H1"/>
    <mergeCell ref="A2:B4"/>
    <mergeCell ref="C2:G2"/>
    <mergeCell ref="H2:H3"/>
    <mergeCell ref="A18:B20"/>
    <mergeCell ref="C18:G18"/>
    <mergeCell ref="H18:H19"/>
    <mergeCell ref="A41:B43"/>
    <mergeCell ref="C41:G41"/>
    <mergeCell ref="H41:H42"/>
    <mergeCell ref="A31:B31"/>
  </mergeCells>
  <pageMargins left="0.9055118110236221" right="0.70866141732283472" top="0.74803149606299213" bottom="0.74803149606299213" header="0.31496062992125984" footer="0.31496062992125984"/>
  <pageSetup scale="60" orientation="portrait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EAIC_GTO_PJEG_01_22</vt:lpstr>
      <vt:lpstr>EAIC_GTO_PJEG_01_22!Área_de_impresión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2022-07-13T19:40:21Z</cp:lastPrinted>
  <dcterms:created xsi:type="dcterms:W3CDTF">2012-12-11T20:48:19Z</dcterms:created>
  <dcterms:modified xsi:type="dcterms:W3CDTF">2022-07-13T19:41:19Z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