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portes de transparencia\reportes 2022\integrados\"/>
    </mc:Choice>
  </mc:AlternateContent>
  <xr:revisionPtr revIDLastSave="0" documentId="13_ncr:1_{982BCAA4-2501-4D1B-8386-09ED13CE9CE6}" xr6:coauthVersionLast="47" xr6:coauthVersionMax="47" xr10:uidLastSave="{00000000-0000-0000-0000-000000000000}"/>
  <bookViews>
    <workbookView xWindow="-120" yWindow="-120" windowWidth="20730" windowHeight="11040" tabRatio="298" xr2:uid="{00000000-000D-0000-FFFF-FFFF00000000}"/>
  </bookViews>
  <sheets>
    <sheet name="EAIE_GTO_PJEG_01_22" sheetId="4" r:id="rId1"/>
  </sheets>
  <definedNames>
    <definedName name="_xlnm._FilterDatabase" localSheetId="0" hidden="1">EAIE_GTO_PJEG_01_22!#REF!</definedName>
    <definedName name="_xlnm.Print_Area" localSheetId="0">EAIE_GTO_PJEG_01_22!$A$1:$H$67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4" l="1"/>
  <c r="G47" i="4"/>
  <c r="F47" i="4"/>
  <c r="F46" i="4"/>
  <c r="C46" i="4"/>
  <c r="C47" i="4"/>
  <c r="F11" i="4"/>
  <c r="G34" i="4"/>
  <c r="G33" i="4"/>
  <c r="F33" i="4"/>
  <c r="F34" i="4"/>
  <c r="C34" i="4"/>
  <c r="C33" i="4"/>
  <c r="F9" i="4"/>
  <c r="G9" i="4"/>
  <c r="G11" i="4"/>
  <c r="C9" i="4"/>
  <c r="C11" i="4"/>
  <c r="C51" i="4" l="1"/>
  <c r="D51" i="4"/>
  <c r="E51" i="4" s="1"/>
  <c r="E52" i="4"/>
  <c r="H37" i="4"/>
  <c r="G37" i="4"/>
  <c r="F37" i="4"/>
  <c r="D37" i="4"/>
  <c r="C37" i="4"/>
  <c r="E38" i="4"/>
  <c r="E37" i="4" s="1"/>
  <c r="E12" i="4"/>
  <c r="E14" i="4"/>
  <c r="G49" i="4" l="1"/>
  <c r="F49" i="4"/>
  <c r="H52" i="4" l="1"/>
  <c r="H51" i="4"/>
  <c r="H50" i="4"/>
  <c r="H48" i="4"/>
  <c r="D49" i="4"/>
  <c r="E50" i="4" l="1"/>
  <c r="E48" i="4"/>
  <c r="E46" i="4" l="1"/>
  <c r="H47" i="4"/>
  <c r="D45" i="4"/>
  <c r="D44" i="4" s="1"/>
  <c r="F45" i="4"/>
  <c r="F44" i="4" s="1"/>
  <c r="C45" i="4"/>
  <c r="C49" i="4"/>
  <c r="F31" i="4"/>
  <c r="G31" i="4"/>
  <c r="D31" i="4"/>
  <c r="C31" i="4"/>
  <c r="C39" i="4" s="1"/>
  <c r="G16" i="4"/>
  <c r="F16" i="4"/>
  <c r="D16" i="4"/>
  <c r="C16" i="4"/>
  <c r="H35" i="4"/>
  <c r="E35" i="4"/>
  <c r="H34" i="4"/>
  <c r="E34" i="4"/>
  <c r="H33" i="4"/>
  <c r="E33" i="4"/>
  <c r="H13" i="4"/>
  <c r="E13" i="4"/>
  <c r="H11" i="4"/>
  <c r="E11" i="4"/>
  <c r="H9" i="4"/>
  <c r="E9" i="4"/>
  <c r="E31" i="4" l="1"/>
  <c r="E16" i="4"/>
  <c r="H31" i="4"/>
  <c r="H49" i="4"/>
  <c r="E49" i="4"/>
  <c r="C44" i="4"/>
  <c r="E45" i="4"/>
  <c r="E47" i="4"/>
  <c r="H46" i="4"/>
  <c r="G45" i="4"/>
  <c r="E44" i="4" l="1"/>
  <c r="H45" i="4"/>
  <c r="G44" i="4"/>
  <c r="H44" i="4" s="1"/>
  <c r="F53" i="4"/>
  <c r="D53" i="4" l="1"/>
  <c r="D39" i="4"/>
  <c r="E39" i="4"/>
  <c r="F39" i="4"/>
  <c r="G39" i="4"/>
  <c r="C53" i="4" l="1"/>
  <c r="E53" i="4"/>
  <c r="G53" i="4"/>
</calcChain>
</file>

<file path=xl/sharedStrings.xml><?xml version="1.0" encoding="utf-8"?>
<sst xmlns="http://schemas.openxmlformats.org/spreadsheetml/2006/main" count="88" uniqueCount="50">
  <si>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</si>
  <si>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</si>
  <si>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</si>
  <si>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</si>
  <si>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</si>
  <si>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</si>
  <si>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</si>
  <si>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</si>
  <si>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</si>
  <si>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</si>
  <si>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</si>
  <si>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</si>
  <si>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</si>
  <si>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</si>
  <si>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</si>
  <si>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</si>
  <si>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</si>
  <si>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</si>
  <si>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</si>
  <si>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</si>
  <si>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</si>
  <si>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</si>
  <si>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</si>
  <si>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</si>
  <si>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</si>
  <si>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</si>
  <si>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</si>
  <si>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</si>
  <si>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</si>
  <si>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</si>
  <si>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</si>
  <si>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</si>
  <si>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</si>
  <si>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</si>
  <si>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</si>
  <si>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</si>
  <si>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</si>
  <si>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Clasificación Económica</t>
  </si>
  <si>
    <t xml:space="preserve"> 1 Ingresos</t>
  </si>
  <si>
    <t xml:space="preserve">   1.1 Ingresos Corrientes</t>
  </si>
  <si>
    <t xml:space="preserve">    1.1.4 Derechos, Productos y Aprovechamientos</t>
  </si>
  <si>
    <t xml:space="preserve">    1.1.6 Venta de Bienes y Servicios</t>
  </si>
  <si>
    <t xml:space="preserve">    1.1.8 Transferencias, Asignaciones</t>
  </si>
  <si>
    <t xml:space="preserve">   1.2 Ingresos de Capital</t>
  </si>
  <si>
    <t xml:space="preserve">   1.2.4 Transferencias, Asignaciones</t>
  </si>
  <si>
    <t xml:space="preserve">   3.2 Aplicaciones Financieras</t>
  </si>
  <si>
    <t xml:space="preserve">   3.2.3 Disminución de Patrimonio</t>
  </si>
  <si>
    <t>Bajo protesta de decir verdad declaramos que los Estados Financieros y sus notas, son razonablemente correctos y son responsabilidad del emisor.</t>
  </si>
  <si>
    <t>Ingresos de Organismos y Empresas</t>
  </si>
  <si>
    <t>Poder Judicial del Estado de Guanajuato
Estado Analítico de Ingresos Económica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</si>
</sst>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0" fontId="3" fillId="0" borderId="0"/>
  </cellStyleXfs>
  <cellXfs count="9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" fontId="12" fillId="0" borderId="12" xfId="9" applyNumberFormat="1" applyFont="1" applyFill="1" applyBorder="1" applyAlignment="1" applyProtection="1">
      <protection locked="0"/>
    </xf>
    <xf numFmtId="4" fontId="12" fillId="0" borderId="14" xfId="9" applyNumberFormat="1" applyFont="1" applyFill="1" applyBorder="1" applyAlignment="1" applyProtection="1">
      <protection locked="0"/>
    </xf>
    <xf numFmtId="0" fontId="7" fillId="0" borderId="0" xfId="9" applyFont="1" applyFill="1" applyBorder="1" applyAlignment="1" applyProtection="1">
      <alignment horizontal="left" vertical="top" wrapText="1"/>
    </xf>
    <xf numFmtId="0" fontId="7" fillId="0" borderId="0" xfId="9" quotePrefix="1" applyFont="1" applyFill="1" applyBorder="1" applyAlignment="1" applyProtection="1">
      <alignment horizontal="center" vertical="top"/>
    </xf>
    <xf numFmtId="0" fontId="8" fillId="0" borderId="0" xfId="9" applyFont="1" applyFill="1" applyBorder="1" applyAlignment="1" applyProtection="1">
      <alignment horizontal="center" vertical="top" wrapText="1"/>
    </xf>
    <xf numFmtId="4" fontId="8" fillId="0" borderId="0" xfId="9" applyNumberFormat="1" applyFont="1" applyFill="1" applyBorder="1" applyAlignment="1" applyProtection="1">
      <alignment vertical="top"/>
      <protection locked="0"/>
    </xf>
    <xf numFmtId="0" fontId="8" fillId="2" borderId="10" xfId="9" applyFont="1" applyFill="1" applyBorder="1" applyAlignment="1">
      <alignment horizontal="center" vertical="center" wrapText="1"/>
    </xf>
    <xf numFmtId="0" fontId="8" fillId="2" borderId="7" xfId="9" applyFont="1" applyFill="1" applyBorder="1" applyAlignment="1">
      <alignment horizontal="center" vertical="center" wrapText="1"/>
    </xf>
    <xf numFmtId="0" fontId="8" fillId="2" borderId="8" xfId="9" applyFont="1" applyFill="1" applyBorder="1" applyAlignment="1">
      <alignment horizontal="center" vertical="center" wrapText="1"/>
    </xf>
    <xf numFmtId="0" fontId="8" fillId="2" borderId="10" xfId="9" quotePrefix="1" applyFont="1" applyFill="1" applyBorder="1" applyAlignment="1">
      <alignment horizontal="center" vertical="center" wrapText="1"/>
    </xf>
    <xf numFmtId="0" fontId="8" fillId="2" borderId="7" xfId="9" quotePrefix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left"/>
    </xf>
    <xf numFmtId="4" fontId="3" fillId="0" borderId="14" xfId="9" applyNumberFormat="1" applyFont="1" applyFill="1" applyBorder="1" applyAlignment="1" applyProtection="1">
      <protection locked="0"/>
    </xf>
    <xf numFmtId="0" fontId="7" fillId="0" borderId="14" xfId="9" applyFont="1" applyFill="1" applyBorder="1" applyAlignment="1" applyProtection="1">
      <alignment horizontal="left" vertical="top" wrapText="1"/>
    </xf>
    <xf numFmtId="0" fontId="7" fillId="0" borderId="13" xfId="9" applyFont="1" applyFill="1" applyBorder="1" applyAlignment="1" applyProtection="1">
      <alignment horizontal="left" vertical="top" wrapText="1"/>
    </xf>
    <xf numFmtId="0" fontId="7" fillId="0" borderId="8" xfId="9" quotePrefix="1" applyFont="1" applyFill="1" applyBorder="1" applyAlignment="1" applyProtection="1">
      <alignment horizontal="center" vertical="top"/>
    </xf>
    <xf numFmtId="0" fontId="8" fillId="0" borderId="9" xfId="9" applyFont="1" applyFill="1" applyBorder="1" applyAlignment="1" applyProtection="1">
      <alignment horizontal="center" vertical="top" wrapText="1"/>
    </xf>
    <xf numFmtId="4" fontId="8" fillId="0" borderId="8" xfId="9" applyNumberFormat="1" applyFont="1" applyFill="1" applyBorder="1" applyAlignment="1" applyProtection="1">
      <alignment vertical="top"/>
      <protection locked="0"/>
    </xf>
    <xf numFmtId="4" fontId="8" fillId="0" borderId="1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0" fillId="0" borderId="0" xfId="0" applyFont="1"/>
    <xf numFmtId="0" fontId="7" fillId="0" borderId="0" xfId="9" applyFont="1" applyFill="1" applyBorder="1" applyAlignment="1" applyProtection="1">
      <alignment horizontal="left" vertical="top" wrapText="1"/>
      <protection locked="0"/>
    </xf>
    <xf numFmtId="4" fontId="0" fillId="0" borderId="14" xfId="9" applyNumberFormat="1" applyFont="1" applyFill="1" applyBorder="1" applyAlignment="1" applyProtection="1">
      <protection locked="0"/>
    </xf>
    <xf numFmtId="4" fontId="3" fillId="0" borderId="13" xfId="8" applyNumberFormat="1" applyFont="1" applyFill="1" applyBorder="1" applyAlignment="1" applyProtection="1">
      <protection locked="0"/>
    </xf>
    <xf numFmtId="4" fontId="7" fillId="0" borderId="14" xfId="8" applyNumberFormat="1" applyFont="1" applyFill="1" applyBorder="1" applyAlignment="1" applyProtection="1">
      <protection locked="0"/>
    </xf>
    <xf numFmtId="4" fontId="8" fillId="0" borderId="12" xfId="9" applyNumberFormat="1" applyFont="1" applyFill="1" applyBorder="1" applyAlignment="1" applyProtection="1">
      <protection locked="0"/>
    </xf>
    <xf numFmtId="4" fontId="7" fillId="0" borderId="12" xfId="8" applyNumberFormat="1" applyFont="1" applyFill="1" applyBorder="1" applyAlignment="1" applyProtection="1">
      <protection locked="0"/>
    </xf>
    <xf numFmtId="4" fontId="8" fillId="0" borderId="7" xfId="8" applyNumberFormat="1" applyFont="1" applyFill="1" applyBorder="1" applyAlignment="1" applyProtection="1">
      <protection locked="0"/>
    </xf>
    <xf numFmtId="4" fontId="8" fillId="0" borderId="13" xfId="8" applyNumberFormat="1" applyFont="1" applyFill="1" applyBorder="1" applyAlignment="1" applyProtection="1">
      <protection locked="0"/>
    </xf>
    <xf numFmtId="0" fontId="8" fillId="0" borderId="5" xfId="8" applyFont="1" applyFill="1" applyBorder="1" applyAlignment="1" applyProtection="1">
      <alignment horizontal="left" vertical="top"/>
    </xf>
    <xf numFmtId="4" fontId="8" fillId="0" borderId="12" xfId="18" applyNumberFormat="1" applyFont="1" applyFill="1" applyBorder="1" applyAlignment="1" applyProtection="1">
      <protection locked="0"/>
    </xf>
    <xf numFmtId="4" fontId="8" fillId="0" borderId="14" xfId="18" applyNumberFormat="1" applyFont="1" applyFill="1" applyBorder="1" applyAlignment="1" applyProtection="1">
      <protection locked="0"/>
    </xf>
    <xf numFmtId="0" fontId="8" fillId="0" borderId="5" xfId="8" applyFont="1" applyFill="1" applyBorder="1" applyAlignment="1" applyProtection="1">
      <alignment vertical="top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8" fillId="0" borderId="7" xfId="9" applyNumberFormat="1" applyFont="1" applyFill="1" applyBorder="1" applyAlignment="1" applyProtection="1">
      <protection locked="0"/>
    </xf>
    <xf numFmtId="0" fontId="0" fillId="0" borderId="0" xfId="8" applyFont="1" applyFill="1" applyBorder="1" applyAlignment="1" applyProtection="1">
      <alignment horizontal="left" wrapText="1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9" applyFont="1" applyFill="1" applyBorder="1" applyAlignment="1">
      <alignment horizontal="center" vertical="center" wrapText="1"/>
    </xf>
    <xf numFmtId="0" fontId="8" fillId="2" borderId="1" xfId="9" applyFont="1" applyFill="1" applyBorder="1" applyAlignment="1">
      <alignment horizontal="center" vertical="center" wrapText="1"/>
    </xf>
    <xf numFmtId="0" fontId="8" fillId="2" borderId="5" xfId="9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vertical="center" wrapText="1"/>
    </xf>
    <xf numFmtId="0" fontId="8" fillId="2" borderId="6" xfId="9" applyFont="1" applyFill="1" applyBorder="1" applyAlignment="1">
      <alignment horizontal="center" vertical="center" wrapText="1"/>
    </xf>
    <xf numFmtId="0" fontId="8" fillId="2" borderId="3" xfId="9" applyFont="1" applyFill="1" applyBorder="1" applyAlignment="1">
      <alignment horizontal="center" vertical="center" wrapText="1"/>
    </xf>
    <xf numFmtId="0" fontId="8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2" xfId="9" applyFont="1" applyFill="1" applyBorder="1" applyAlignment="1">
      <alignment horizontal="center" vertical="center" wrapText="1"/>
    </xf>
    <xf numFmtId="0" fontId="8" fillId="2" borderId="13" xfId="9" applyFont="1" applyFill="1" applyBorder="1" applyAlignment="1">
      <alignment horizontal="center" vertical="center" wrapText="1"/>
    </xf>
    <xf numFmtId="0" fontId="8" fillId="0" borderId="5" xfId="9" applyFont="1" applyFill="1" applyBorder="1" applyAlignment="1" applyProtection="1">
      <alignment horizontal="left" vertical="top" wrapText="1"/>
    </xf>
    <xf numFmtId="0" fontId="8" fillId="0" borderId="2" xfId="9" applyFont="1" applyFill="1" applyBorder="1" applyAlignment="1" applyProtection="1">
      <alignment horizontal="left" vertical="top" wrapText="1"/>
    </xf>
  </cellXfs>
  <cellStyles count="19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18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  <cellStyle name="Porcentual 2" xfId="17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1914525</xdr:colOff>
      <xdr:row>63</xdr:row>
      <xdr:rowOff>0</xdr:rowOff>
    </xdr:from>
    <xdr:to>
      <xdr:col>2</xdr:col>
      <xdr:colOff>390524</xdr:colOff>
      <xdr:row>66</xdr:row>
      <xdr:rowOff>64078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47875" y="11029950"/>
          <a:ext cx="1819274" cy="5498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Dra. Carmen</a:t>
          </a:r>
          <a:r>
            <a:rPr lang="es-MX" sz="800" b="1" baseline="0">
              <a:latin typeface="Arial" pitchFamily="34" charset="0"/>
              <a:cs typeface="Arial" pitchFamily="34" charset="0"/>
            </a:rPr>
            <a:t> G. Alcalde Maycotte.</a:t>
          </a:r>
        </a:p>
        <a:p>
          <a:pPr algn="ctr"/>
          <a:r>
            <a:rPr lang="es-MX" sz="800" b="0" baseline="0">
              <a:latin typeface="Arial" pitchFamily="34" charset="0"/>
              <a:cs typeface="Arial" pitchFamily="34" charset="0"/>
            </a:rPr>
            <a:t>Directora de Administración.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381000</xdr:colOff>
      <xdr:row>63</xdr:row>
      <xdr:rowOff>0</xdr:rowOff>
    </xdr:from>
    <xdr:to>
      <xdr:col>4</xdr:col>
      <xdr:colOff>57150</xdr:colOff>
      <xdr:row>66</xdr:row>
      <xdr:rowOff>28574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857625" y="11029950"/>
          <a:ext cx="1590675" cy="5143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Elizabeth</a:t>
          </a:r>
          <a:r>
            <a:rPr lang="es-MX" sz="800" b="1" baseline="0">
              <a:latin typeface="Arial" pitchFamily="34" charset="0"/>
              <a:cs typeface="Arial" pitchFamily="34" charset="0"/>
            </a:rPr>
            <a:t> García Tena.</a:t>
          </a:r>
        </a:p>
        <a:p>
          <a:pPr algn="ctr"/>
          <a:r>
            <a:rPr lang="es-MX" sz="800" b="0" baseline="0">
              <a:latin typeface="Arial" pitchFamily="34" charset="0"/>
              <a:cs typeface="Arial" pitchFamily="34" charset="0"/>
            </a:rPr>
            <a:t>Sub-Directora  de Presupuesto.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866775</xdr:colOff>
      <xdr:row>63</xdr:row>
      <xdr:rowOff>0</xdr:rowOff>
    </xdr:from>
    <xdr:to>
      <xdr:col>7</xdr:col>
      <xdr:colOff>904877</xdr:colOff>
      <xdr:row>66</xdr:row>
      <xdr:rowOff>54553</xdr:rowOff>
    </xdr:to>
    <xdr:sp macro="" textlink="">
      <xdr:nvSpPr>
        <xdr:cNvPr id="4" name="7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239000" y="11029950"/>
          <a:ext cx="2000252" cy="5403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Pedro Landín González </a:t>
          </a:r>
          <a:r>
            <a:rPr lang="es-MX" sz="800" b="0" i="0">
              <a:latin typeface="Arial" pitchFamily="34" charset="0"/>
              <a:cs typeface="Arial" pitchFamily="34" charset="0"/>
            </a:rPr>
            <a:t>Encargado</a:t>
          </a:r>
          <a:r>
            <a:rPr lang="es-MX" sz="800" b="0" i="0" baseline="0">
              <a:latin typeface="Arial" pitchFamily="34" charset="0"/>
              <a:cs typeface="Arial" pitchFamily="34" charset="0"/>
            </a:rPr>
            <a:t> del Despacho de la ContralorÍa.</a:t>
          </a:r>
          <a:r>
            <a:rPr lang="es-MX" sz="800" b="0" i="0">
              <a:latin typeface="Arial" pitchFamily="34" charset="0"/>
              <a:cs typeface="Arial" pitchFamily="34" charset="0"/>
            </a:rPr>
            <a:t>         </a:t>
          </a:r>
          <a:endParaRPr lang="es-MX" sz="800" b="0" i="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28575</xdr:colOff>
      <xdr:row>60</xdr:row>
      <xdr:rowOff>38100</xdr:rowOff>
    </xdr:from>
    <xdr:to>
      <xdr:col>1</xdr:col>
      <xdr:colOff>457199</xdr:colOff>
      <xdr:row>62</xdr:row>
      <xdr:rowOff>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8575" y="16849725"/>
          <a:ext cx="1190624" cy="342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Firma:</a:t>
          </a:r>
        </a:p>
      </xdr:txBody>
    </xdr:sp>
    <xdr:clientData/>
  </xdr:twoCellAnchor>
  <xdr:twoCellAnchor>
    <xdr:from>
      <xdr:col>0</xdr:col>
      <xdr:colOff>9526</xdr:colOff>
      <xdr:row>62</xdr:row>
      <xdr:rowOff>142874</xdr:rowOff>
    </xdr:from>
    <xdr:to>
      <xdr:col>1</xdr:col>
      <xdr:colOff>2019300</xdr:colOff>
      <xdr:row>66</xdr:row>
      <xdr:rowOff>95249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9526" y="11029949"/>
          <a:ext cx="2143124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Mgda. Ma. Rosa Medina Rodríguez</a:t>
          </a:r>
        </a:p>
        <a:p>
          <a:pPr algn="ctr"/>
          <a:r>
            <a:rPr lang="es-MX" sz="800" b="0">
              <a:latin typeface="Arial" pitchFamily="34" charset="0"/>
              <a:cs typeface="Arial" pitchFamily="34" charset="0"/>
            </a:rPr>
            <a:t>Presidenta </a:t>
          </a:r>
          <a:r>
            <a:rPr lang="es-MX" sz="800" b="0" baseline="0">
              <a:latin typeface="Arial" pitchFamily="34" charset="0"/>
              <a:cs typeface="Arial" pitchFamily="34" charset="0"/>
            </a:rPr>
            <a:t>del Supremo Tribunal de Justicia y del Consejo del Poder Judicial.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47626</xdr:colOff>
      <xdr:row>63</xdr:row>
      <xdr:rowOff>0</xdr:rowOff>
    </xdr:from>
    <xdr:to>
      <xdr:col>6</xdr:col>
      <xdr:colOff>57150</xdr:colOff>
      <xdr:row>66</xdr:row>
      <xdr:rowOff>104774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438776" y="11029950"/>
          <a:ext cx="1971674" cy="5905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Berenice Villegas Negrete.</a:t>
          </a:r>
          <a:endParaRPr lang="es-MX" sz="800" b="1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0" baseline="0">
              <a:latin typeface="Arial" pitchFamily="34" charset="0"/>
              <a:cs typeface="Arial" pitchFamily="34" charset="0"/>
            </a:rPr>
            <a:t>Sub- Directora del Fondo Auxiliar para la Impartición de Justicia.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9525</xdr:colOff>
      <xdr:row>0</xdr:row>
      <xdr:rowOff>1</xdr:rowOff>
    </xdr:from>
    <xdr:to>
      <xdr:col>1</xdr:col>
      <xdr:colOff>1628775</xdr:colOff>
      <xdr:row>0</xdr:row>
      <xdr:rowOff>495301</xdr:rowOff>
    </xdr:to>
    <xdr:pic>
      <xdr:nvPicPr>
        <xdr:cNvPr id="8" name="Imagen 7" descr="Descripción: C:\Users\christian.morales\Downloads\LOGO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"/>
          <a:ext cx="16192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6"/>
  <sheetViews>
    <sheetView showGridLines="0" tabSelected="1" zoomScale="107" zoomScaleNormal="107" workbookViewId="0">
      <selection activeCell="J44" sqref="J44"/>
    </sheetView>
  </sheetViews>
  <sheetFormatPr baseColWidth="10" defaultRowHeight="11.25" x14ac:dyDescent="0.2"/>
  <cols>
    <col min="1" max="1" width="2.33203125" style="2" customWidth="1"/>
    <col min="2" max="2" width="58.5" style="2" customWidth="1"/>
    <col min="3" max="3" width="17.1640625" style="2" customWidth="1"/>
    <col min="4" max="4" width="16.33203125" style="2" customWidth="1"/>
    <col min="5" max="7" width="17.1640625" style="2" customWidth="1"/>
    <col min="8" max="8" width="16.1640625" style="2" customWidth="1"/>
    <col min="9" max="9" width="6.83203125" style="2" customWidth="1"/>
    <col min="10" max="16384" width="12" style="2"/>
  </cols>
  <sheetData>
    <row r="1" spans="1:8" s="3" customFormat="1" ht="39.950000000000003" customHeight="1" x14ac:dyDescent="0.2">
      <c r="A1" s="69" t="s">
        <v>49</v>
      </c>
      <c r="B1" s="70"/>
      <c r="C1" s="70"/>
      <c r="D1" s="70"/>
      <c r="E1" s="70"/>
      <c r="F1" s="70"/>
      <c r="G1" s="70"/>
      <c r="H1" s="71"/>
    </row>
    <row r="2" spans="1:8" s="3" customFormat="1" x14ac:dyDescent="0.2">
      <c r="A2" s="72" t="s">
        <v>14</v>
      </c>
      <c r="B2" s="73"/>
      <c r="C2" s="70" t="s">
        <v>22</v>
      </c>
      <c r="D2" s="70"/>
      <c r="E2" s="70"/>
      <c r="F2" s="70"/>
      <c r="G2" s="70"/>
      <c r="H2" s="78" t="s">
        <v>19</v>
      </c>
    </row>
    <row r="3" spans="1:8" s="1" customFormat="1" ht="24.95" customHeight="1" x14ac:dyDescent="0.2">
      <c r="A3" s="74"/>
      <c r="B3" s="7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79"/>
    </row>
    <row r="4" spans="1:8" s="1" customFormat="1" x14ac:dyDescent="0.2">
      <c r="A4" s="76"/>
      <c r="B4" s="7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8" x14ac:dyDescent="0.2">
      <c r="A5" s="23"/>
      <c r="B5" s="31" t="s">
        <v>0</v>
      </c>
      <c r="C5" s="33">
        <v>0</v>
      </c>
      <c r="D5" s="33">
        <v>0</v>
      </c>
      <c r="E5" s="33">
        <v>0</v>
      </c>
      <c r="F5" s="33">
        <v>0</v>
      </c>
      <c r="G5" s="33">
        <v>0</v>
      </c>
      <c r="H5" s="34">
        <v>0</v>
      </c>
    </row>
    <row r="6" spans="1:8" x14ac:dyDescent="0.2">
      <c r="A6" s="24"/>
      <c r="B6" s="32" t="s">
        <v>1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</row>
    <row r="7" spans="1:8" x14ac:dyDescent="0.2">
      <c r="A7" s="23"/>
      <c r="B7" s="31" t="s">
        <v>2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</row>
    <row r="8" spans="1:8" x14ac:dyDescent="0.2">
      <c r="A8" s="23"/>
      <c r="B8" s="31" t="s">
        <v>3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</row>
    <row r="9" spans="1:8" x14ac:dyDescent="0.2">
      <c r="A9" s="23"/>
      <c r="B9" s="31" t="s">
        <v>4</v>
      </c>
      <c r="C9" s="34">
        <f>24000000+20038467</f>
        <v>44038467</v>
      </c>
      <c r="D9" s="34">
        <v>0</v>
      </c>
      <c r="E9" s="34">
        <f>C9+D9</f>
        <v>44038467</v>
      </c>
      <c r="F9" s="34">
        <f>13579936.88+8989966.14</f>
        <v>22569903.020000003</v>
      </c>
      <c r="G9" s="34">
        <f>13579936.88+8989966.14</f>
        <v>22569903.020000003</v>
      </c>
      <c r="H9" s="34">
        <f>G9-C9</f>
        <v>-21468563.979999997</v>
      </c>
    </row>
    <row r="10" spans="1:8" x14ac:dyDescent="0.2">
      <c r="A10" s="24"/>
      <c r="B10" s="32" t="s">
        <v>5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</row>
    <row r="11" spans="1:8" ht="12.75" customHeight="1" x14ac:dyDescent="0.2">
      <c r="A11" s="30"/>
      <c r="B11" s="31" t="s">
        <v>24</v>
      </c>
      <c r="C11" s="34">
        <f>4790050+9335565</f>
        <v>14125615</v>
      </c>
      <c r="D11" s="34">
        <v>0</v>
      </c>
      <c r="E11" s="34">
        <f>C11+D11</f>
        <v>14125615</v>
      </c>
      <c r="F11" s="34">
        <f>1847919.66+3599502.11</f>
        <v>5447421.7699999996</v>
      </c>
      <c r="G11" s="34">
        <f>1847919.66+3599502.11</f>
        <v>5447421.7699999996</v>
      </c>
      <c r="H11" s="34">
        <f>G11-C11</f>
        <v>-8678193.2300000004</v>
      </c>
    </row>
    <row r="12" spans="1:8" ht="22.5" x14ac:dyDescent="0.2">
      <c r="A12" s="30"/>
      <c r="B12" s="31" t="s">
        <v>25</v>
      </c>
      <c r="C12" s="34">
        <v>0</v>
      </c>
      <c r="D12" s="34">
        <v>0</v>
      </c>
      <c r="E12" s="34">
        <f>C12+D12</f>
        <v>0</v>
      </c>
      <c r="F12" s="34">
        <v>0</v>
      </c>
      <c r="G12" s="34">
        <v>0</v>
      </c>
      <c r="H12" s="34">
        <v>0</v>
      </c>
    </row>
    <row r="13" spans="1:8" ht="22.5" x14ac:dyDescent="0.2">
      <c r="A13" s="30"/>
      <c r="B13" s="31" t="s">
        <v>26</v>
      </c>
      <c r="C13" s="34">
        <v>2067018168</v>
      </c>
      <c r="D13" s="34">
        <v>0</v>
      </c>
      <c r="E13" s="34">
        <f>C13+D13</f>
        <v>2067018168</v>
      </c>
      <c r="F13" s="34">
        <v>613886015</v>
      </c>
      <c r="G13" s="34">
        <v>613886015</v>
      </c>
      <c r="H13" s="34">
        <f>G13-C13</f>
        <v>-1453132153</v>
      </c>
    </row>
    <row r="14" spans="1:8" x14ac:dyDescent="0.2">
      <c r="A14" s="23"/>
      <c r="B14" s="31" t="s">
        <v>6</v>
      </c>
      <c r="C14" s="34">
        <v>0</v>
      </c>
      <c r="D14" s="34">
        <v>528977938.07999998</v>
      </c>
      <c r="E14" s="34">
        <f>C14+D14</f>
        <v>528977938.07999998</v>
      </c>
      <c r="F14" s="34">
        <v>0</v>
      </c>
      <c r="G14" s="34">
        <v>0</v>
      </c>
      <c r="H14" s="34">
        <v>0</v>
      </c>
    </row>
    <row r="15" spans="1:8" ht="6.75" customHeight="1" x14ac:dyDescent="0.2">
      <c r="A15" s="23"/>
      <c r="C15" s="56"/>
      <c r="D15" s="56"/>
      <c r="E15" s="56"/>
      <c r="F15" s="56"/>
      <c r="G15" s="56"/>
      <c r="H15" s="56"/>
    </row>
    <row r="16" spans="1:8" x14ac:dyDescent="0.2">
      <c r="A16" s="9"/>
      <c r="B16" s="10" t="s">
        <v>13</v>
      </c>
      <c r="C16" s="60">
        <f>SUM(C5:C15)</f>
        <v>2125182250</v>
      </c>
      <c r="D16" s="60">
        <f>SUM(D5:D15)</f>
        <v>528977938.07999998</v>
      </c>
      <c r="E16" s="60">
        <f>SUM(E5:E15)</f>
        <v>2654160188.0799999</v>
      </c>
      <c r="F16" s="60">
        <f>SUM(F5:F15)</f>
        <v>641903339.78999996</v>
      </c>
      <c r="G16" s="60">
        <f>SUM(G5:G15)</f>
        <v>641903339.78999996</v>
      </c>
      <c r="H16" s="59"/>
    </row>
    <row r="17" spans="1:8" x14ac:dyDescent="0.2">
      <c r="A17" s="25"/>
      <c r="B17" s="19"/>
      <c r="C17" s="20"/>
      <c r="D17" s="20"/>
      <c r="E17" s="26"/>
      <c r="F17" s="21" t="s">
        <v>21</v>
      </c>
      <c r="G17" s="27"/>
      <c r="H17" s="61">
        <v>0</v>
      </c>
    </row>
    <row r="18" spans="1:8" x14ac:dyDescent="0.2">
      <c r="A18" s="80" t="s">
        <v>23</v>
      </c>
      <c r="B18" s="81"/>
      <c r="C18" s="70" t="s">
        <v>22</v>
      </c>
      <c r="D18" s="70"/>
      <c r="E18" s="70"/>
      <c r="F18" s="70"/>
      <c r="G18" s="70"/>
      <c r="H18" s="78" t="s">
        <v>19</v>
      </c>
    </row>
    <row r="19" spans="1:8" ht="22.5" x14ac:dyDescent="0.2">
      <c r="A19" s="82"/>
      <c r="B19" s="8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79"/>
    </row>
    <row r="20" spans="1:8" x14ac:dyDescent="0.2">
      <c r="A20" s="84"/>
      <c r="B20" s="8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</row>
    <row r="21" spans="1:8" x14ac:dyDescent="0.2">
      <c r="A21" s="62" t="s">
        <v>27</v>
      </c>
      <c r="B21" s="12"/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</row>
    <row r="22" spans="1:8" x14ac:dyDescent="0.2">
      <c r="A22" s="13"/>
      <c r="B22" s="14" t="s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</row>
    <row r="23" spans="1:8" x14ac:dyDescent="0.2">
      <c r="A23" s="13"/>
      <c r="B23" s="14" t="s">
        <v>1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</row>
    <row r="24" spans="1:8" x14ac:dyDescent="0.2">
      <c r="A24" s="13"/>
      <c r="B24" s="14" t="s">
        <v>2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</row>
    <row r="25" spans="1:8" x14ac:dyDescent="0.2">
      <c r="A25" s="13"/>
      <c r="B25" s="14" t="s">
        <v>3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</row>
    <row r="26" spans="1:8" x14ac:dyDescent="0.2">
      <c r="A26" s="13"/>
      <c r="B26" s="14" t="s">
        <v>28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</row>
    <row r="27" spans="1:8" ht="12" customHeight="1" x14ac:dyDescent="0.2">
      <c r="A27" s="13"/>
      <c r="B27" s="14" t="s">
        <v>29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</row>
    <row r="28" spans="1:8" ht="22.5" x14ac:dyDescent="0.2">
      <c r="A28" s="13"/>
      <c r="B28" s="14" t="s">
        <v>30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</row>
    <row r="29" spans="1:8" ht="22.5" x14ac:dyDescent="0.2">
      <c r="A29" s="13"/>
      <c r="B29" s="14" t="s">
        <v>26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</row>
    <row r="30" spans="1:8" ht="3.75" customHeight="1" x14ac:dyDescent="0.2">
      <c r="A30" s="13"/>
      <c r="B30" s="14"/>
      <c r="C30" s="57"/>
      <c r="D30" s="57"/>
      <c r="E30" s="57"/>
      <c r="F30" s="57"/>
      <c r="G30" s="57"/>
      <c r="H30" s="57"/>
    </row>
    <row r="31" spans="1:8" ht="14.25" customHeight="1" x14ac:dyDescent="0.2">
      <c r="A31" s="95" t="s">
        <v>48</v>
      </c>
      <c r="B31" s="96"/>
      <c r="C31" s="64">
        <f>SUM(C32:C35)</f>
        <v>2125182250</v>
      </c>
      <c r="D31" s="64">
        <f>SUM(D32:D35)</f>
        <v>0</v>
      </c>
      <c r="E31" s="64">
        <f t="shared" ref="E31:G31" si="0">SUM(E32:E35)</f>
        <v>2125182250</v>
      </c>
      <c r="F31" s="64">
        <f t="shared" si="0"/>
        <v>641903339.78999996</v>
      </c>
      <c r="G31" s="64">
        <f t="shared" si="0"/>
        <v>641903339.78999996</v>
      </c>
      <c r="H31" s="64">
        <f>G31-C31</f>
        <v>-1483278910.21</v>
      </c>
    </row>
    <row r="32" spans="1:8" x14ac:dyDescent="0.2">
      <c r="A32" s="13"/>
      <c r="B32" s="14" t="s">
        <v>1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</row>
    <row r="33" spans="1:8" x14ac:dyDescent="0.2">
      <c r="A33" s="13"/>
      <c r="B33" s="14" t="s">
        <v>31</v>
      </c>
      <c r="C33" s="34">
        <f>24000000+20038467</f>
        <v>44038467</v>
      </c>
      <c r="D33" s="34">
        <v>0</v>
      </c>
      <c r="E33" s="34">
        <f>C33+D33</f>
        <v>44038467</v>
      </c>
      <c r="F33" s="34">
        <f>13579936.88+8989966.14</f>
        <v>22569903.020000003</v>
      </c>
      <c r="G33" s="34">
        <f>13579936.88+8989966.14</f>
        <v>22569903.020000003</v>
      </c>
      <c r="H33" s="34">
        <f>G33-C33</f>
        <v>-21468563.979999997</v>
      </c>
    </row>
    <row r="34" spans="1:8" ht="13.5" customHeight="1" x14ac:dyDescent="0.2">
      <c r="A34" s="13"/>
      <c r="B34" s="14" t="s">
        <v>32</v>
      </c>
      <c r="C34" s="34">
        <f>4790050+9335565</f>
        <v>14125615</v>
      </c>
      <c r="D34" s="34">
        <v>0</v>
      </c>
      <c r="E34" s="34">
        <f>C34+D34</f>
        <v>14125615</v>
      </c>
      <c r="F34" s="34">
        <f>1847919.66+3599502.11</f>
        <v>5447421.7699999996</v>
      </c>
      <c r="G34" s="34">
        <f>1847919.66+3599502.11</f>
        <v>5447421.7699999996</v>
      </c>
      <c r="H34" s="34">
        <f>G34-C34</f>
        <v>-8678193.2300000004</v>
      </c>
    </row>
    <row r="35" spans="1:8" ht="22.5" x14ac:dyDescent="0.2">
      <c r="A35" s="13"/>
      <c r="B35" s="14" t="s">
        <v>26</v>
      </c>
      <c r="C35" s="34">
        <v>2067018168</v>
      </c>
      <c r="D35" s="34">
        <v>0</v>
      </c>
      <c r="E35" s="34">
        <f>C35+D35</f>
        <v>2067018168</v>
      </c>
      <c r="F35" s="34">
        <v>613886015</v>
      </c>
      <c r="G35" s="34">
        <v>613886015</v>
      </c>
      <c r="H35" s="34">
        <f>G35-C35</f>
        <v>-1453132153</v>
      </c>
    </row>
    <row r="36" spans="1:8" ht="4.5" customHeight="1" x14ac:dyDescent="0.2">
      <c r="A36" s="13"/>
      <c r="B36" s="14"/>
      <c r="C36" s="57"/>
      <c r="D36" s="57"/>
      <c r="E36" s="57"/>
      <c r="F36" s="57"/>
      <c r="G36" s="57"/>
      <c r="H36" s="57"/>
    </row>
    <row r="37" spans="1:8" x14ac:dyDescent="0.2">
      <c r="A37" s="65" t="s">
        <v>33</v>
      </c>
      <c r="B37" s="15"/>
      <c r="C37" s="64">
        <f t="shared" ref="C37:H37" si="1">C38</f>
        <v>0</v>
      </c>
      <c r="D37" s="64">
        <f t="shared" si="1"/>
        <v>528977938.07999998</v>
      </c>
      <c r="E37" s="64">
        <f t="shared" si="1"/>
        <v>528977938.07999998</v>
      </c>
      <c r="F37" s="64">
        <f t="shared" si="1"/>
        <v>0</v>
      </c>
      <c r="G37" s="64">
        <f t="shared" si="1"/>
        <v>0</v>
      </c>
      <c r="H37" s="64">
        <f t="shared" si="1"/>
        <v>0</v>
      </c>
    </row>
    <row r="38" spans="1:8" x14ac:dyDescent="0.2">
      <c r="A38" s="11"/>
      <c r="B38" s="14" t="s">
        <v>6</v>
      </c>
      <c r="C38" s="34">
        <v>0</v>
      </c>
      <c r="D38" s="34">
        <v>528977938.07999998</v>
      </c>
      <c r="E38" s="34">
        <f>C38+D38</f>
        <v>528977938.07999998</v>
      </c>
      <c r="F38" s="34">
        <v>0</v>
      </c>
      <c r="G38" s="34">
        <v>0</v>
      </c>
      <c r="H38" s="34">
        <v>0</v>
      </c>
    </row>
    <row r="39" spans="1:8" x14ac:dyDescent="0.2">
      <c r="A39" s="16"/>
      <c r="B39" s="17" t="s">
        <v>13</v>
      </c>
      <c r="C39" s="66">
        <f>C21+C31+C37</f>
        <v>2125182250</v>
      </c>
      <c r="D39" s="66">
        <f t="shared" ref="D39:G39" si="2">D21+D31+D37</f>
        <v>528977938.07999998</v>
      </c>
      <c r="E39" s="66">
        <f t="shared" si="2"/>
        <v>2654160188.0799999</v>
      </c>
      <c r="F39" s="66">
        <f t="shared" si="2"/>
        <v>641903339.78999996</v>
      </c>
      <c r="G39" s="66">
        <f t="shared" si="2"/>
        <v>641903339.78999996</v>
      </c>
      <c r="H39" s="59"/>
    </row>
    <row r="40" spans="1:8" x14ac:dyDescent="0.2">
      <c r="A40" s="18"/>
      <c r="B40" s="19"/>
      <c r="C40" s="20"/>
      <c r="D40" s="20"/>
      <c r="E40" s="20"/>
      <c r="F40" s="21" t="s">
        <v>21</v>
      </c>
      <c r="G40" s="22"/>
      <c r="H40" s="61">
        <v>0</v>
      </c>
    </row>
    <row r="41" spans="1:8" ht="11.25" customHeight="1" x14ac:dyDescent="0.2">
      <c r="A41" s="86" t="s">
        <v>37</v>
      </c>
      <c r="B41" s="87"/>
      <c r="C41" s="92" t="s">
        <v>22</v>
      </c>
      <c r="D41" s="92"/>
      <c r="E41" s="92"/>
      <c r="F41" s="92"/>
      <c r="G41" s="92"/>
      <c r="H41" s="93" t="s">
        <v>19</v>
      </c>
    </row>
    <row r="42" spans="1:8" ht="22.5" x14ac:dyDescent="0.2">
      <c r="A42" s="88"/>
      <c r="B42" s="89"/>
      <c r="C42" s="39" t="s">
        <v>15</v>
      </c>
      <c r="D42" s="40" t="s">
        <v>20</v>
      </c>
      <c r="E42" s="40" t="s">
        <v>16</v>
      </c>
      <c r="F42" s="40" t="s">
        <v>17</v>
      </c>
      <c r="G42" s="41" t="s">
        <v>18</v>
      </c>
      <c r="H42" s="94"/>
    </row>
    <row r="43" spans="1:8" x14ac:dyDescent="0.2">
      <c r="A43" s="90"/>
      <c r="B43" s="91"/>
      <c r="C43" s="42" t="s">
        <v>7</v>
      </c>
      <c r="D43" s="43" t="s">
        <v>8</v>
      </c>
      <c r="E43" s="43" t="s">
        <v>9</v>
      </c>
      <c r="F43" s="43" t="s">
        <v>10</v>
      </c>
      <c r="G43" s="43" t="s">
        <v>11</v>
      </c>
      <c r="H43" s="43" t="s">
        <v>12</v>
      </c>
    </row>
    <row r="44" spans="1:8" x14ac:dyDescent="0.2">
      <c r="A44" s="44" t="s">
        <v>38</v>
      </c>
      <c r="B44" s="35"/>
      <c r="C44" s="45">
        <f>C45+C49</f>
        <v>2125182250</v>
      </c>
      <c r="D44" s="45">
        <f>D45+D49+D51</f>
        <v>528977938.07999998</v>
      </c>
      <c r="E44" s="45">
        <f>E45+E49+E51</f>
        <v>2654160188.0799999</v>
      </c>
      <c r="F44" s="45">
        <f>F45+F49+F51</f>
        <v>641903339.78999996</v>
      </c>
      <c r="G44" s="45">
        <f>G45+G49+G51</f>
        <v>641903339.78999996</v>
      </c>
      <c r="H44" s="55">
        <f t="shared" ref="H44:H52" si="3">G44-C44</f>
        <v>-1483278910.21</v>
      </c>
    </row>
    <row r="45" spans="1:8" x14ac:dyDescent="0.2">
      <c r="A45" s="44" t="s">
        <v>39</v>
      </c>
      <c r="B45" s="35"/>
      <c r="C45" s="45">
        <f>SUM(C46:C48)</f>
        <v>2121030250</v>
      </c>
      <c r="D45" s="45">
        <f>SUM(D46:D48)</f>
        <v>-1209870.9099999999</v>
      </c>
      <c r="E45" s="45">
        <f t="shared" ref="E45:E50" si="4">C45+D45</f>
        <v>2119820379.0899999</v>
      </c>
      <c r="F45" s="45">
        <f>SUM(F46:F48)</f>
        <v>637751339.78999996</v>
      </c>
      <c r="G45" s="45">
        <f>SUM(G46:G48)</f>
        <v>637751339.78999996</v>
      </c>
      <c r="H45" s="45">
        <f t="shared" si="3"/>
        <v>-1483278910.21</v>
      </c>
    </row>
    <row r="46" spans="1:8" x14ac:dyDescent="0.2">
      <c r="A46" s="44" t="s">
        <v>40</v>
      </c>
      <c r="B46" s="35"/>
      <c r="C46" s="45">
        <f>24000000+20038467</f>
        <v>44038467</v>
      </c>
      <c r="D46" s="45">
        <v>0</v>
      </c>
      <c r="E46" s="45">
        <f t="shared" si="4"/>
        <v>44038467</v>
      </c>
      <c r="F46" s="45">
        <f>13579936.88+8989966.14</f>
        <v>22569903.020000003</v>
      </c>
      <c r="G46" s="45">
        <f>13579936.88+8989966.14</f>
        <v>22569903.020000003</v>
      </c>
      <c r="H46" s="45">
        <f t="shared" si="3"/>
        <v>-21468563.979999997</v>
      </c>
    </row>
    <row r="47" spans="1:8" x14ac:dyDescent="0.2">
      <c r="A47" s="44" t="s">
        <v>41</v>
      </c>
      <c r="B47" s="35"/>
      <c r="C47" s="45">
        <f>4790050+9335565</f>
        <v>14125615</v>
      </c>
      <c r="D47" s="45">
        <v>0</v>
      </c>
      <c r="E47" s="45">
        <f t="shared" si="4"/>
        <v>14125615</v>
      </c>
      <c r="F47" s="45">
        <f>1847919.66+3599502.11</f>
        <v>5447421.7699999996</v>
      </c>
      <c r="G47" s="45">
        <f>1847919.66+3599502.11</f>
        <v>5447421.7699999996</v>
      </c>
      <c r="H47" s="45">
        <f t="shared" si="3"/>
        <v>-8678193.2300000004</v>
      </c>
    </row>
    <row r="48" spans="1:8" x14ac:dyDescent="0.2">
      <c r="A48" s="44" t="s">
        <v>42</v>
      </c>
      <c r="B48" s="35"/>
      <c r="C48" s="45">
        <v>2062866168</v>
      </c>
      <c r="D48" s="45">
        <v>-1209870.9099999999</v>
      </c>
      <c r="E48" s="45">
        <f t="shared" si="4"/>
        <v>2061656297.0899999</v>
      </c>
      <c r="F48" s="45">
        <v>609734015</v>
      </c>
      <c r="G48" s="45">
        <v>609734015</v>
      </c>
      <c r="H48" s="45">
        <f t="shared" si="3"/>
        <v>-1453132153</v>
      </c>
    </row>
    <row r="49" spans="1:8" x14ac:dyDescent="0.2">
      <c r="A49" s="44" t="s">
        <v>43</v>
      </c>
      <c r="B49" s="46"/>
      <c r="C49" s="45">
        <f>SUM(C50:C52)</f>
        <v>4152000</v>
      </c>
      <c r="D49" s="45">
        <f>D50</f>
        <v>1209870.9099999999</v>
      </c>
      <c r="E49" s="45">
        <f t="shared" si="4"/>
        <v>5361870.91</v>
      </c>
      <c r="F49" s="45">
        <f>F50</f>
        <v>4152000</v>
      </c>
      <c r="G49" s="45">
        <f>G50</f>
        <v>4152000</v>
      </c>
      <c r="H49" s="45">
        <f t="shared" si="3"/>
        <v>0</v>
      </c>
    </row>
    <row r="50" spans="1:8" x14ac:dyDescent="0.2">
      <c r="A50" s="44" t="s">
        <v>44</v>
      </c>
      <c r="B50" s="46"/>
      <c r="C50" s="45">
        <v>4152000</v>
      </c>
      <c r="D50" s="45">
        <v>1209870.9099999999</v>
      </c>
      <c r="E50" s="45">
        <f t="shared" si="4"/>
        <v>5361870.91</v>
      </c>
      <c r="F50" s="45">
        <v>4152000</v>
      </c>
      <c r="G50" s="45">
        <v>4152000</v>
      </c>
      <c r="H50" s="45">
        <f t="shared" si="3"/>
        <v>0</v>
      </c>
    </row>
    <row r="51" spans="1:8" x14ac:dyDescent="0.2">
      <c r="A51" s="44" t="s">
        <v>45</v>
      </c>
      <c r="B51" s="46"/>
      <c r="C51" s="45">
        <f>C52</f>
        <v>0</v>
      </c>
      <c r="D51" s="45">
        <f>D52</f>
        <v>528977938.07999998</v>
      </c>
      <c r="E51" s="45">
        <f>C51+D51</f>
        <v>528977938.07999998</v>
      </c>
      <c r="F51" s="45">
        <v>0</v>
      </c>
      <c r="G51" s="45">
        <v>0</v>
      </c>
      <c r="H51" s="45">
        <f t="shared" si="3"/>
        <v>0</v>
      </c>
    </row>
    <row r="52" spans="1:8" x14ac:dyDescent="0.2">
      <c r="A52" s="44" t="s">
        <v>46</v>
      </c>
      <c r="B52" s="47"/>
      <c r="C52" s="45">
        <v>0</v>
      </c>
      <c r="D52" s="45">
        <v>528977938.07999998</v>
      </c>
      <c r="E52" s="45">
        <f>C52+D52</f>
        <v>528977938.07999998</v>
      </c>
      <c r="F52" s="45">
        <v>0</v>
      </c>
      <c r="G52" s="45">
        <v>0</v>
      </c>
      <c r="H52" s="45">
        <f t="shared" si="3"/>
        <v>0</v>
      </c>
    </row>
    <row r="53" spans="1:8" x14ac:dyDescent="0.2">
      <c r="A53" s="48"/>
      <c r="B53" s="49" t="s">
        <v>13</v>
      </c>
      <c r="C53" s="67">
        <f>C45+C49+C51</f>
        <v>2125182250</v>
      </c>
      <c r="D53" s="67">
        <f>D45+D49+D51</f>
        <v>528977938.07999998</v>
      </c>
      <c r="E53" s="67">
        <f t="shared" ref="E53:G53" si="5">E45+E49+E51</f>
        <v>2654160188.0799999</v>
      </c>
      <c r="F53" s="67">
        <f>F45+F49+F51</f>
        <v>641903339.78999996</v>
      </c>
      <c r="G53" s="67">
        <f t="shared" si="5"/>
        <v>641903339.78999996</v>
      </c>
      <c r="H53" s="58"/>
    </row>
    <row r="54" spans="1:8" x14ac:dyDescent="0.2">
      <c r="A54" s="36"/>
      <c r="B54" s="37"/>
      <c r="C54" s="38"/>
      <c r="D54" s="38"/>
      <c r="E54" s="38"/>
      <c r="F54" s="50" t="s">
        <v>21</v>
      </c>
      <c r="G54" s="51"/>
      <c r="H54" s="61">
        <v>0</v>
      </c>
    </row>
    <row r="55" spans="1:8" ht="22.5" x14ac:dyDescent="0.2">
      <c r="B55" s="28" t="s">
        <v>34</v>
      </c>
    </row>
    <row r="56" spans="1:8" x14ac:dyDescent="0.2">
      <c r="B56" s="29" t="s">
        <v>35</v>
      </c>
    </row>
    <row r="57" spans="1:8" ht="3" customHeight="1" x14ac:dyDescent="0.2">
      <c r="B57" s="68" t="s">
        <v>36</v>
      </c>
      <c r="C57" s="68"/>
      <c r="D57" s="68"/>
      <c r="E57" s="68"/>
      <c r="F57" s="68"/>
      <c r="G57" s="68"/>
      <c r="H57" s="68"/>
    </row>
    <row r="58" spans="1:8" x14ac:dyDescent="0.2">
      <c r="B58" s="68"/>
      <c r="C58" s="68"/>
      <c r="D58" s="68"/>
      <c r="E58" s="68"/>
      <c r="F58" s="68"/>
      <c r="G58" s="68"/>
      <c r="H58" s="68"/>
    </row>
    <row r="59" spans="1:8" x14ac:dyDescent="0.2">
      <c r="B59" s="68"/>
      <c r="C59" s="68"/>
      <c r="D59" s="68"/>
      <c r="E59" s="68"/>
      <c r="F59" s="68"/>
      <c r="G59" s="68"/>
      <c r="H59" s="68"/>
    </row>
    <row r="60" spans="1:8" x14ac:dyDescent="0.2">
      <c r="A60" s="52" t="s">
        <v>47</v>
      </c>
      <c r="B60" s="53"/>
      <c r="C60" s="53"/>
      <c r="D60" s="53"/>
      <c r="E60" s="53"/>
      <c r="F60" s="53"/>
      <c r="G60" s="53"/>
      <c r="H60" s="53"/>
    </row>
    <row r="61" spans="1:8" x14ac:dyDescent="0.2">
      <c r="A61" s="52"/>
      <c r="B61" s="54"/>
      <c r="C61" s="54"/>
      <c r="D61" s="54"/>
      <c r="E61" s="54"/>
      <c r="F61" s="54"/>
      <c r="G61" s="54"/>
      <c r="H61" s="54"/>
    </row>
    <row r="62" spans="1:8" x14ac:dyDescent="0.2">
      <c r="A62" s="54"/>
      <c r="B62" s="54"/>
      <c r="C62" s="54"/>
      <c r="D62" s="54"/>
      <c r="E62" s="54"/>
      <c r="F62" s="54"/>
      <c r="G62" s="54"/>
      <c r="H62" s="54"/>
    </row>
    <row r="63" spans="1:8" x14ac:dyDescent="0.2">
      <c r="A63" s="54"/>
      <c r="B63" s="54"/>
      <c r="C63" s="54"/>
      <c r="D63" s="54"/>
      <c r="E63" s="54"/>
      <c r="F63" s="54"/>
      <c r="G63" s="54"/>
      <c r="H63" s="54"/>
    </row>
    <row r="64" spans="1:8" x14ac:dyDescent="0.2">
      <c r="A64" s="52"/>
      <c r="B64" s="52"/>
      <c r="C64" s="52"/>
      <c r="D64" s="52"/>
      <c r="E64" s="52"/>
      <c r="F64" s="52"/>
      <c r="G64" s="52"/>
      <c r="H64" s="52"/>
    </row>
    <row r="65" spans="1:8" x14ac:dyDescent="0.2">
      <c r="A65" s="52"/>
      <c r="B65" s="52"/>
      <c r="C65" s="52"/>
      <c r="D65" s="52"/>
      <c r="E65" s="52"/>
      <c r="F65" s="52"/>
      <c r="G65" s="52"/>
      <c r="H65" s="52"/>
    </row>
    <row r="66" spans="1:8" ht="15.75" customHeight="1" x14ac:dyDescent="0.2">
      <c r="A66" s="52"/>
      <c r="B66" s="52"/>
      <c r="C66" s="52"/>
      <c r="D66" s="52"/>
      <c r="E66" s="52"/>
      <c r="F66" s="52"/>
      <c r="G66" s="52"/>
      <c r="H66" s="52"/>
    </row>
  </sheetData>
  <sheetProtection algorithmName="SHA-512" hashValue="Kuf8UMynzcv9hjRUZLHbTCrlDmNWvgcnox4r1UPnfC4LhMvzpfbgofn4aTmeIE2aX9T3bfdCf5GNqGZE13U7sg==" saltValue="CQ0acCaOWdDKZsfDpOZ2UQ==" spinCount="100000" sheet="1" formatCells="0" formatColumns="0" formatRows="0" insertRows="0" autoFilter="0"/>
  <mergeCells count="12">
    <mergeCell ref="B57:H59"/>
    <mergeCell ref="A1:H1"/>
    <mergeCell ref="A2:B4"/>
    <mergeCell ref="C2:G2"/>
    <mergeCell ref="H2:H3"/>
    <mergeCell ref="A18:B20"/>
    <mergeCell ref="C18:G18"/>
    <mergeCell ref="H18:H19"/>
    <mergeCell ref="A41:B43"/>
    <mergeCell ref="C41:G41"/>
    <mergeCell ref="H41:H42"/>
    <mergeCell ref="A31:B31"/>
  </mergeCells>
  <pageMargins left="0.70866141732283472" right="0.70866141732283472" top="0.74803149606299213" bottom="0.74803149606299213" header="0.31496062992125984" footer="0.31496062992125984"/>
  <pageSetup scale="65" orientation="portrait" r:id="rId1"/>
  <ignoredErrors>
    <ignoredError sqref="C20:G20 C4:G4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47F821-36B7-4BC0-9849-F9CDB9463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EAIE_GTO_PJEG_01_22</vt:lpstr>
      <vt:lpstr>EAIE_GTO_PJEG_01_22!Área_de_impresión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Eduardo Contreras</cp:lastModifiedBy>
  <cp:lastPrinted>2022-04-28T14:35:18Z</cp:lastPrinted>
  <dcterms:created xsi:type="dcterms:W3CDTF">2012-12-11T20:48:19Z</dcterms:created>
  <dcterms:modified xsi:type="dcterms:W3CDTF">2022-04-28T14:35:56Z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