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2022\EDOS_FINANCIEROS_Y_REP_PRESUPUESTALES\06.JUNIO_2022\LDF_2T_2022\PORTAL_AMOR_CONT\"/>
    </mc:Choice>
  </mc:AlternateContent>
  <xr:revisionPtr revIDLastSave="0" documentId="13_ncr:1_{876956DD-8F26-4FB6-9BFB-8ED7FC46A449}" xr6:coauthVersionLast="47" xr6:coauthVersionMax="47" xr10:uidLastSave="{00000000-0000-0000-0000-000000000000}"/>
  <bookViews>
    <workbookView xWindow="-120" yWindow="-120" windowWidth="20730" windowHeight="11160" xr2:uid="{67781AEA-51D1-42EB-A3B4-31EB58FB7538}"/>
  </bookViews>
  <sheets>
    <sheet name="Formato 6 a) " sheetId="1" r:id="rId1"/>
    <sheet name="Formato 6 b)" sheetId="5" r:id="rId2"/>
    <sheet name="Formato 6 c)" sheetId="2" r:id="rId3"/>
    <sheet name="Formato d)" sheetId="3" r:id="rId4"/>
  </sheets>
  <externalReferences>
    <externalReference r:id="rId5"/>
  </externalReferences>
  <definedNames>
    <definedName name="ENTE_PUBLICO_A" localSheetId="1">'[1]Info General'!$C$7</definedName>
    <definedName name="ENTE_PUBLICO_A">#REF!</definedName>
    <definedName name="ENTE_PUBLICO_B">'[1]Info General'!$C$7</definedName>
    <definedName name="GASTO_APP_26">'Formato 6 b)'!$G$9</definedName>
    <definedName name="GASTO_E_FIN_01">'Formato 6 b)'!$B$52</definedName>
    <definedName name="GASTO_E_FIN_02">'Formato 6 b)'!$C$52</definedName>
    <definedName name="GASTO_E_FIN_03">'Formato 6 b)'!$D$52</definedName>
    <definedName name="GASTO_E_FIN_04">'Formato 6 b)'!$E$52</definedName>
    <definedName name="GASTO_E_FIN_05">'Formato 6 b)'!$F$52</definedName>
    <definedName name="GASTO_E_FIN_06">'Formato 6 b)'!$G$52</definedName>
    <definedName name="GASTO_E_T1">'Formato 6 b)'!$B$43</definedName>
    <definedName name="GASTO_E_T2">'Formato 6 b)'!$C$43</definedName>
    <definedName name="GASTO_E_T3">'Formato 6 b)'!$D$43</definedName>
    <definedName name="GASTO_E_T4">'Formato 6 b)'!$E$43</definedName>
    <definedName name="GASTO_E_T5">'Formato 6 b)'!$F$43</definedName>
    <definedName name="GASTO_E_T6">'Formato 6 b)'!$G$43</definedName>
    <definedName name="GASTO_NE_FIN_01">'Formato 6 b)'!$B$42</definedName>
    <definedName name="GASTO_NE_FIN_02">'Formato 6 b)'!$C$42</definedName>
    <definedName name="GASTO_NE_FIN_03">'Formato 6 b)'!$D$42</definedName>
    <definedName name="GASTO_NE_FIN_04">'Formato 6 b)'!$E$42</definedName>
    <definedName name="GASTO_NE_FIN_05">'Formato 6 b)'!$F$42</definedName>
    <definedName name="GASTO_NE_FIN_06">'Formato 6 b)'!$G$42</definedName>
    <definedName name="GASTO_NE_T1">'Formato 6 b)'!$B$9</definedName>
    <definedName name="GASTO_NE_T2">'Formato 6 b)'!$C$9</definedName>
    <definedName name="GASTO_NE_T3">'Formato 6 b)'!$D$9</definedName>
    <definedName name="GASTO_NE_T3_22">'Formato 6 b)'!$D$9</definedName>
    <definedName name="GASTO_NE_T4">'Formato 6 b)'!$E$9</definedName>
    <definedName name="GASTO_NE_T5">'Formato 6 b)'!$F$9</definedName>
    <definedName name="GASTO_NE_T6">'Formato 6 b)'!$G$9</definedName>
    <definedName name="lñhkl">'Formato 6 b)'!$B$9</definedName>
    <definedName name="TRIMESTRE" localSheetId="1">'[1]Info General'!$C$16</definedName>
    <definedName name="TRIMESTRE">#REF!</definedName>
    <definedName name="trimestre_1t2022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B10" i="1"/>
  <c r="G51" i="5"/>
  <c r="G50" i="5"/>
  <c r="G49" i="5"/>
  <c r="G48" i="5"/>
  <c r="G47" i="5"/>
  <c r="G46" i="5"/>
  <c r="G43" i="5" s="1"/>
  <c r="G45" i="5"/>
  <c r="G44" i="5"/>
  <c r="F43" i="5"/>
  <c r="E43" i="5"/>
  <c r="D43" i="5"/>
  <c r="C43" i="5"/>
  <c r="B43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F9" i="5"/>
  <c r="E9" i="5"/>
  <c r="E53" i="5" s="1"/>
  <c r="D9" i="5"/>
  <c r="D53" i="5" s="1"/>
  <c r="C9" i="5"/>
  <c r="B9" i="5"/>
  <c r="B53" i="5" s="1"/>
  <c r="A2" i="5"/>
  <c r="F53" i="5" l="1"/>
  <c r="G9" i="5"/>
  <c r="G53" i="5" s="1"/>
  <c r="C53" i="5"/>
  <c r="G31" i="3" l="1"/>
  <c r="G30" i="3"/>
  <c r="G29" i="3"/>
  <c r="G28" i="3" s="1"/>
  <c r="F28" i="3"/>
  <c r="E28" i="3"/>
  <c r="D28" i="3"/>
  <c r="C28" i="3"/>
  <c r="G27" i="3"/>
  <c r="G26" i="3"/>
  <c r="G25" i="3"/>
  <c r="G24" i="3" s="1"/>
  <c r="F24" i="3"/>
  <c r="E24" i="3"/>
  <c r="D24" i="3"/>
  <c r="C24" i="3"/>
  <c r="B24" i="3"/>
  <c r="G23" i="3"/>
  <c r="G22" i="3"/>
  <c r="F21" i="3"/>
  <c r="E21" i="3"/>
  <c r="D21" i="3"/>
  <c r="C21" i="3"/>
  <c r="B21" i="3"/>
  <c r="G19" i="3"/>
  <c r="G18" i="3"/>
  <c r="G17" i="3"/>
  <c r="G16" i="3" s="1"/>
  <c r="F16" i="3"/>
  <c r="F9" i="3" s="1"/>
  <c r="E16" i="3"/>
  <c r="E9" i="3" s="1"/>
  <c r="D16" i="3"/>
  <c r="C16" i="3"/>
  <c r="B16" i="3"/>
  <c r="B9" i="3" s="1"/>
  <c r="G15" i="3"/>
  <c r="G14" i="3"/>
  <c r="G13" i="3"/>
  <c r="G12" i="3"/>
  <c r="F12" i="3"/>
  <c r="E12" i="3"/>
  <c r="D12" i="3"/>
  <c r="C12" i="3"/>
  <c r="B12" i="3"/>
  <c r="G11" i="3"/>
  <c r="G10" i="3"/>
  <c r="D9" i="3"/>
  <c r="D33" i="3" s="1"/>
  <c r="C9" i="3"/>
  <c r="A2" i="3"/>
  <c r="G75" i="2"/>
  <c r="G74" i="2"/>
  <c r="G71" i="2" s="1"/>
  <c r="G73" i="2"/>
  <c r="G72" i="2"/>
  <c r="F71" i="2"/>
  <c r="E71" i="2"/>
  <c r="D71" i="2"/>
  <c r="C71" i="2"/>
  <c r="B71" i="2"/>
  <c r="G70" i="2"/>
  <c r="G69" i="2"/>
  <c r="G68" i="2"/>
  <c r="G67" i="2"/>
  <c r="G66" i="2"/>
  <c r="G65" i="2"/>
  <c r="G64" i="2"/>
  <c r="G63" i="2"/>
  <c r="G62" i="2"/>
  <c r="G61" i="2" s="1"/>
  <c r="F61" i="2"/>
  <c r="E61" i="2"/>
  <c r="E43" i="2" s="1"/>
  <c r="D61" i="2"/>
  <c r="C61" i="2"/>
  <c r="B61" i="2"/>
  <c r="G60" i="2"/>
  <c r="G59" i="2"/>
  <c r="G58" i="2"/>
  <c r="G57" i="2"/>
  <c r="G56" i="2"/>
  <c r="G55" i="2"/>
  <c r="G53" i="2" s="1"/>
  <c r="G54" i="2"/>
  <c r="F53" i="2"/>
  <c r="E53" i="2"/>
  <c r="D53" i="2"/>
  <c r="C53" i="2"/>
  <c r="B53" i="2"/>
  <c r="G52" i="2"/>
  <c r="G51" i="2"/>
  <c r="G50" i="2"/>
  <c r="G49" i="2"/>
  <c r="G48" i="2"/>
  <c r="G47" i="2"/>
  <c r="G46" i="2"/>
  <c r="G45" i="2"/>
  <c r="G44" i="2" s="1"/>
  <c r="G43" i="2" s="1"/>
  <c r="F44" i="2"/>
  <c r="E44" i="2"/>
  <c r="D44" i="2"/>
  <c r="D43" i="2" s="1"/>
  <c r="C44" i="2"/>
  <c r="B44" i="2"/>
  <c r="F43" i="2"/>
  <c r="C43" i="2"/>
  <c r="B43" i="2"/>
  <c r="G41" i="2"/>
  <c r="G40" i="2"/>
  <c r="G39" i="2"/>
  <c r="G38" i="2"/>
  <c r="G37" i="2" s="1"/>
  <c r="F37" i="2"/>
  <c r="E37" i="2"/>
  <c r="D37" i="2"/>
  <c r="C37" i="2"/>
  <c r="B37" i="2"/>
  <c r="G36" i="2"/>
  <c r="G35" i="2"/>
  <c r="G34" i="2"/>
  <c r="G33" i="2"/>
  <c r="G32" i="2"/>
  <c r="G31" i="2"/>
  <c r="G30" i="2"/>
  <c r="G29" i="2"/>
  <c r="G28" i="2"/>
  <c r="G27" i="2"/>
  <c r="F27" i="2"/>
  <c r="E27" i="2"/>
  <c r="D27" i="2"/>
  <c r="C27" i="2"/>
  <c r="C9" i="2" s="1"/>
  <c r="B27" i="2"/>
  <c r="G26" i="2"/>
  <c r="G25" i="2"/>
  <c r="G24" i="2"/>
  <c r="G23" i="2"/>
  <c r="G22" i="2"/>
  <c r="G21" i="2"/>
  <c r="G20" i="2"/>
  <c r="G19" i="2" s="1"/>
  <c r="F19" i="2"/>
  <c r="E19" i="2"/>
  <c r="D19" i="2"/>
  <c r="C19" i="2"/>
  <c r="B19" i="2"/>
  <c r="G18" i="2"/>
  <c r="G17" i="2"/>
  <c r="G16" i="2"/>
  <c r="G15" i="2"/>
  <c r="G14" i="2"/>
  <c r="G13" i="2"/>
  <c r="G12" i="2"/>
  <c r="G10" i="2" s="1"/>
  <c r="G11" i="2"/>
  <c r="F10" i="2"/>
  <c r="F9" i="2" s="1"/>
  <c r="E10" i="2"/>
  <c r="E9" i="2" s="1"/>
  <c r="D10" i="2"/>
  <c r="D9" i="2" s="1"/>
  <c r="C10" i="2"/>
  <c r="B10" i="2"/>
  <c r="B9" i="2" s="1"/>
  <c r="G9" i="3" l="1"/>
  <c r="C33" i="3"/>
  <c r="E77" i="2"/>
  <c r="D77" i="2"/>
  <c r="F33" i="3"/>
  <c r="E33" i="3"/>
  <c r="B33" i="3"/>
  <c r="G21" i="3"/>
  <c r="B77" i="2"/>
  <c r="G9" i="2"/>
  <c r="G77" i="2" s="1"/>
  <c r="C77" i="2"/>
  <c r="F77" i="2"/>
  <c r="G33" i="3" l="1"/>
  <c r="G157" i="1"/>
  <c r="G156" i="1"/>
  <c r="G155" i="1"/>
  <c r="G154" i="1"/>
  <c r="G153" i="1"/>
  <c r="G152" i="1"/>
  <c r="G150" i="1" s="1"/>
  <c r="G151" i="1"/>
  <c r="F150" i="1"/>
  <c r="E150" i="1"/>
  <c r="D150" i="1"/>
  <c r="C150" i="1"/>
  <c r="B150" i="1"/>
  <c r="G149" i="1"/>
  <c r="G148" i="1"/>
  <c r="G147" i="1"/>
  <c r="G146" i="1" s="1"/>
  <c r="F146" i="1"/>
  <c r="E146" i="1"/>
  <c r="D146" i="1"/>
  <c r="C146" i="1"/>
  <c r="B146" i="1"/>
  <c r="G145" i="1"/>
  <c r="G144" i="1"/>
  <c r="G143" i="1"/>
  <c r="G142" i="1"/>
  <c r="G141" i="1"/>
  <c r="G140" i="1"/>
  <c r="G139" i="1"/>
  <c r="G138" i="1"/>
  <c r="G137" i="1" s="1"/>
  <c r="F137" i="1"/>
  <c r="E137" i="1"/>
  <c r="D137" i="1"/>
  <c r="C137" i="1"/>
  <c r="B137" i="1"/>
  <c r="G136" i="1"/>
  <c r="G135" i="1"/>
  <c r="G133" i="1" s="1"/>
  <c r="G134" i="1"/>
  <c r="F133" i="1"/>
  <c r="E133" i="1"/>
  <c r="D133" i="1"/>
  <c r="C133" i="1"/>
  <c r="B133" i="1"/>
  <c r="G132" i="1"/>
  <c r="G131" i="1"/>
  <c r="G130" i="1"/>
  <c r="G129" i="1"/>
  <c r="G128" i="1"/>
  <c r="G127" i="1"/>
  <c r="G126" i="1"/>
  <c r="G125" i="1"/>
  <c r="G124" i="1"/>
  <c r="G123" i="1" s="1"/>
  <c r="F123" i="1"/>
  <c r="E123" i="1"/>
  <c r="D123" i="1"/>
  <c r="C123" i="1"/>
  <c r="B123" i="1"/>
  <c r="G122" i="1"/>
  <c r="G121" i="1"/>
  <c r="G120" i="1"/>
  <c r="G119" i="1"/>
  <c r="G118" i="1"/>
  <c r="G117" i="1"/>
  <c r="G116" i="1"/>
  <c r="G115" i="1"/>
  <c r="G114" i="1"/>
  <c r="G113" i="1"/>
  <c r="F113" i="1"/>
  <c r="E113" i="1"/>
  <c r="D113" i="1"/>
  <c r="C113" i="1"/>
  <c r="B113" i="1"/>
  <c r="G112" i="1"/>
  <c r="G111" i="1"/>
  <c r="G110" i="1"/>
  <c r="G109" i="1"/>
  <c r="G108" i="1"/>
  <c r="G107" i="1"/>
  <c r="G106" i="1"/>
  <c r="G105" i="1"/>
  <c r="G104" i="1"/>
  <c r="G103" i="1" s="1"/>
  <c r="F103" i="1"/>
  <c r="E103" i="1"/>
  <c r="D103" i="1"/>
  <c r="C103" i="1"/>
  <c r="B103" i="1"/>
  <c r="G102" i="1"/>
  <c r="G101" i="1"/>
  <c r="G100" i="1"/>
  <c r="G99" i="1"/>
  <c r="G98" i="1"/>
  <c r="G97" i="1"/>
  <c r="G96" i="1"/>
  <c r="G95" i="1"/>
  <c r="G93" i="1" s="1"/>
  <c r="G94" i="1"/>
  <c r="F93" i="1"/>
  <c r="E93" i="1"/>
  <c r="D93" i="1"/>
  <c r="C93" i="1"/>
  <c r="C84" i="1" s="1"/>
  <c r="B93" i="1"/>
  <c r="G92" i="1"/>
  <c r="G91" i="1"/>
  <c r="G90" i="1"/>
  <c r="G89" i="1"/>
  <c r="G88" i="1"/>
  <c r="G87" i="1"/>
  <c r="G86" i="1"/>
  <c r="G85" i="1" s="1"/>
  <c r="F85" i="1"/>
  <c r="F84" i="1" s="1"/>
  <c r="E85" i="1"/>
  <c r="E84" i="1" s="1"/>
  <c r="D85" i="1"/>
  <c r="C85" i="1"/>
  <c r="B85" i="1"/>
  <c r="B84" i="1" s="1"/>
  <c r="D84" i="1"/>
  <c r="G82" i="1"/>
  <c r="G81" i="1"/>
  <c r="G80" i="1"/>
  <c r="G79" i="1"/>
  <c r="G78" i="1"/>
  <c r="G77" i="1"/>
  <c r="G75" i="1" s="1"/>
  <c r="G76" i="1"/>
  <c r="F75" i="1"/>
  <c r="E75" i="1"/>
  <c r="D75" i="1"/>
  <c r="C75" i="1"/>
  <c r="B75" i="1"/>
  <c r="G74" i="1"/>
  <c r="G73" i="1"/>
  <c r="G72" i="1"/>
  <c r="G71" i="1" s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F62" i="1"/>
  <c r="F9" i="1" s="1"/>
  <c r="F159" i="1" s="1"/>
  <c r="E62" i="1"/>
  <c r="D62" i="1"/>
  <c r="C62" i="1"/>
  <c r="B62" i="1"/>
  <c r="G61" i="1"/>
  <c r="G60" i="1"/>
  <c r="G59" i="1"/>
  <c r="G57" i="1"/>
  <c r="G56" i="1"/>
  <c r="G55" i="1"/>
  <c r="G54" i="1"/>
  <c r="G53" i="1"/>
  <c r="G52" i="1"/>
  <c r="G51" i="1"/>
  <c r="G50" i="1"/>
  <c r="G49" i="1"/>
  <c r="G48" i="1" s="1"/>
  <c r="C9" i="1"/>
  <c r="C159" i="1" s="1"/>
  <c r="B48" i="1"/>
  <c r="G47" i="1"/>
  <c r="G46" i="1"/>
  <c r="G45" i="1"/>
  <c r="G44" i="1"/>
  <c r="G43" i="1"/>
  <c r="G42" i="1"/>
  <c r="G41" i="1"/>
  <c r="G40" i="1"/>
  <c r="G39" i="1"/>
  <c r="C38" i="1"/>
  <c r="B38" i="1"/>
  <c r="G37" i="1"/>
  <c r="G36" i="1"/>
  <c r="G35" i="1"/>
  <c r="G34" i="1"/>
  <c r="G33" i="1"/>
  <c r="G32" i="1"/>
  <c r="G31" i="1"/>
  <c r="G30" i="1"/>
  <c r="G29" i="1"/>
  <c r="B28" i="1"/>
  <c r="G27" i="1"/>
  <c r="G26" i="1"/>
  <c r="G25" i="1"/>
  <c r="G24" i="1"/>
  <c r="G23" i="1"/>
  <c r="G22" i="1"/>
  <c r="G21" i="1"/>
  <c r="G20" i="1"/>
  <c r="G19" i="1"/>
  <c r="B18" i="1"/>
  <c r="G17" i="1"/>
  <c r="G16" i="1"/>
  <c r="G15" i="1"/>
  <c r="G14" i="1"/>
  <c r="G13" i="1"/>
  <c r="G12" i="1"/>
  <c r="G11" i="1"/>
  <c r="E9" i="1"/>
  <c r="E159" i="1" s="1"/>
  <c r="B9" i="1"/>
  <c r="B159" i="1" s="1"/>
  <c r="G62" i="1" l="1"/>
  <c r="G58" i="1"/>
  <c r="G38" i="1"/>
  <c r="G28" i="1"/>
  <c r="G18" i="1"/>
  <c r="D9" i="1"/>
  <c r="D159" i="1" s="1"/>
  <c r="G10" i="1"/>
  <c r="G84" i="1"/>
  <c r="G9" i="1" l="1"/>
  <c r="G159" i="1" s="1"/>
</calcChain>
</file>

<file path=xl/sharedStrings.xml><?xml version="1.0" encoding="utf-8"?>
<sst xmlns="http://schemas.openxmlformats.org/spreadsheetml/2006/main" count="338" uniqueCount="195">
  <si>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</si>
  <si>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</si>
  <si>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</si>
  <si>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</si>
  <si>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</si>
  <si>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</si>
  <si>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</si>
  <si>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</si>
  <si>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</si>
  <si>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</si>
  <si>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</si>
  <si>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</si>
  <si>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</si>
  <si>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</si>
  <si>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</si>
  <si>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</si>
  <si>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</si>
  <si>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</si>
  <si>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</si>
  <si>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</si>
  <si>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</si>
  <si>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</si>
  <si>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</si>
  <si>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</si>
  <si>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</si>
  <si>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</si>
  <si>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</si>
  <si>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</si>
  <si>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</si>
  <si>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</si>
  <si>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</si>
  <si>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</si>
  <si>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</si>
  <si>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</si>
  <si>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</si>
  <si>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</si>
  <si>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</si>
  <si>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</si>
  <si>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</si>
  <si>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</si>
  <si>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</si>
  <si>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</si>
  <si>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</si>
  <si>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</si>
  <si>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</si>
  <si>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</si>
  <si>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</si>
  <si>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</si>
  <si>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</si>
  <si>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</si>
  <si>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</si>
  <si>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</si>
  <si>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</si>
  <si>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</si>
  <si>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</si>
  <si>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</si>
  <si>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</si>
  <si>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</si>
  <si>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</si>
  <si>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</si>
  <si>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</si>
  <si>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</si>
  <si>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</si>
  <si>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</si>
  <si>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</si>
  <si>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</si>
  <si>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</si>
  <si>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</si>
  <si>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</si>
  <si>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</si>
  <si>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</si>
  <si>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</si>
  <si>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</si>
  <si>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</si>
  <si>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</si>
  <si>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</si>
  <si>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</si>
  <si>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</si>
  <si>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</si>
  <si>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</si>
  <si>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</si>
  <si>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</si>
  <si>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</si>
  <si>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</si>
  <si>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</si>
  <si>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</si>
  <si>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</si>
  <si>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</si>
  <si>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</si>
  <si>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</si>
  <si>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</si>
  <si>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</si>
  <si>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</si>
  <si>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</si>
  <si>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</si>
  <si>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</si>
  <si>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</si>
  <si>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</si>
  <si>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</si>
  <si>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</si>
  <si>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</si>
  <si>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</si>
  <si>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</si>
  <si>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</si>
  <si>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</si>
  <si>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</si>
  <si>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</si>
  <si>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</si>
  <si>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</si>
  <si>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</si>
  <si>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</si>
  <si>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</si>
  <si>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</si>
  <si>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</si>
  <si>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</si>
  <si>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</si>
  <si>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</si>
  <si>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</si>
  <si>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</si>
  <si>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</si>
  <si>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</si>
  <si>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</si>
  <si>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</si>
  <si>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</si>
  <si>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</si>
  <si>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</si>
  <si>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</si>
  <si>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</si>
  <si>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</si>
  <si>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</si>
  <si>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PODER JUDICIAL DEL ESTADO DE GUANAJUATO, Gobierno del Estado de Guanajuato (a)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</si>
  <si>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</si>
  <si>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</si>
  <si>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</si>
  <si>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Modificado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</si>
  <si>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</si>
  <si>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</si>
  <si>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</si>
  <si>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</si>
  <si>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</si>
  <si>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</si>
  <si>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</si>
  <si>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</si>
  <si>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</si>
  <si>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</si>
  <si>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</si>
  <si>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</si>
  <si>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</si>
  <si>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</si>
  <si>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</si>
  <si>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</si>
  <si>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I. Gasto No Etiquetado (I=A+B+C+D+E+F+G+H)</t>
  </si>
  <si>
    <t xml:space="preserve">       301   PRESIDENCIA</t>
  </si>
  <si>
    <t xml:space="preserve">       302   SECRETARIA GENERAL DEL STJ</t>
  </si>
  <si>
    <t xml:space="preserve">       303   DIRECCION DE ADMINISTRACION</t>
  </si>
  <si>
    <t xml:space="preserve">       304   CONTRALORIA</t>
  </si>
  <si>
    <t xml:space="preserve">       305   DIR. DE OFICIALIAS Y CENTRALES ACTUARIOS</t>
  </si>
  <si>
    <t xml:space="preserve">       306   DIR. SERVICIOS APOYO</t>
  </si>
  <si>
    <t xml:space="preserve">       307   CONSEJO DEL PODER JUDICIAL</t>
  </si>
  <si>
    <t xml:space="preserve">       308   MAGISTRATURA</t>
  </si>
  <si>
    <t xml:space="preserve">       309   JUZGADOS DE PARTIDO</t>
  </si>
  <si>
    <t xml:space="preserve">       310   JUZGADOS MENORES</t>
  </si>
  <si>
    <t xml:space="preserve">       311   CENTRO ESTATAL  DE JUSTICIA ALTERNATIVA</t>
  </si>
  <si>
    <t xml:space="preserve">       312   JUZGADOS DE ORALIDAD PENAL</t>
  </si>
  <si>
    <t xml:space="preserve">       313   JUZGADOS DE ORALIDAD FAMILIAR</t>
  </si>
  <si>
    <t xml:space="preserve">       314   EJECUCION SANCIONES PENALES</t>
  </si>
  <si>
    <t xml:space="preserve">       315   JUZGADOS PARA ADOLESCENTES</t>
  </si>
  <si>
    <t xml:space="preserve">       316   VISITADURIA JUDICIAL</t>
  </si>
  <si>
    <t xml:space="preserve">       317   ESCUELA DE ESTUDIOS E INVESTIGACION</t>
  </si>
  <si>
    <t xml:space="preserve">       318   DIR.TECNOLOGIAS DE INFORMACION Y TELECOMUNICACIONES</t>
  </si>
  <si>
    <t xml:space="preserve">       319   DIR. ARCHIVO GENERAL</t>
  </si>
  <si>
    <t xml:space="preserve">       320   DIR.ASUNTOS JURIDICOS</t>
  </si>
  <si>
    <t xml:space="preserve">       321   COORDINACION DE PLANEACIÓN Y ESTADISTICA</t>
  </si>
  <si>
    <t xml:space="preserve">       322   DIR.SEGURIDAD INSTITUCIONAL</t>
  </si>
  <si>
    <t xml:space="preserve">       323   COORDINACION DE COMUNICACIÓN SOCIAL</t>
  </si>
  <si>
    <t xml:space="preserve">       324   UNIDAD DE ACCESO A LA INFORMACIÓN</t>
  </si>
  <si>
    <t xml:space="preserve">       325   COMITÉ DE IGUALDAD DE GENERO Y DERECHOS HUMANOS</t>
  </si>
  <si>
    <t xml:space="preserve">       326   JUZGADOS ORALIDAD MERCANTIL</t>
  </si>
  <si>
    <t xml:space="preserve">       327   COORDINACION SISTEMA DE GESTION ORAL</t>
  </si>
  <si>
    <t xml:space="preserve">       328    JUZGADOS DEL SISTEMA DE JUSTICIA LABORAL</t>
  </si>
  <si>
    <t xml:space="preserve">       FAUX  FONDO AUXILIAR</t>
  </si>
  <si>
    <t xml:space="preserve">       PROD  PRODUCTOS</t>
  </si>
  <si>
    <t xml:space="preserve">       REF   REFRENDO COMPROMETIDO</t>
  </si>
  <si>
    <t xml:space="preserve">       REM   REMANENTE</t>
  </si>
  <si>
    <t>*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</si>
  <si>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</si>
  <si>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</si>
  <si>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</si>
  <si>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</si>
  <si>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</si>
  <si>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</si>
  <si>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</si>
  <si>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</si>
  <si>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</si>
  <si>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Del 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</si>
</sst>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0" fontId="1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0" fillId="3" borderId="0" xfId="0" applyFill="1"/>
    <xf numFmtId="0" fontId="1" fillId="3" borderId="7" xfId="0" applyFont="1" applyFill="1" applyBorder="1" applyAlignment="1" applyProtection="1">
      <alignment vertical="center"/>
      <protection locked="0"/>
    </xf>
    <xf numFmtId="0" fontId="0" fillId="3" borderId="9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wrapText="1" indent="9"/>
    </xf>
    <xf numFmtId="0" fontId="0" fillId="3" borderId="2" xfId="0" applyFill="1" applyBorder="1" applyAlignment="1">
      <alignment horizontal="left" vertical="center" wrapText="1" indent="6"/>
    </xf>
    <xf numFmtId="0" fontId="1" fillId="3" borderId="9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wrapText="1" indent="9"/>
    </xf>
    <xf numFmtId="0" fontId="0" fillId="3" borderId="9" xfId="0" applyFill="1" applyBorder="1" applyAlignment="1" applyProtection="1">
      <alignment vertical="center" wrapText="1"/>
      <protection locked="0"/>
    </xf>
    <xf numFmtId="0" fontId="0" fillId="3" borderId="9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12" xfId="0" applyFill="1" applyBorder="1"/>
    <xf numFmtId="0" fontId="1" fillId="3" borderId="1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Protection="1">
      <protection locked="0"/>
    </xf>
    <xf numFmtId="0" fontId="3" fillId="3" borderId="2" xfId="0" applyFont="1" applyFill="1" applyBorder="1" applyAlignment="1">
      <alignment vertical="center"/>
    </xf>
    <xf numFmtId="0" fontId="0" fillId="3" borderId="2" xfId="0" applyFill="1" applyBorder="1" applyAlignment="1" applyProtection="1">
      <alignment horizontal="left" vertical="center" indent="6"/>
      <protection locked="0"/>
    </xf>
    <xf numFmtId="0" fontId="1" fillId="3" borderId="9" xfId="0" applyFont="1" applyFill="1" applyBorder="1" applyAlignment="1" applyProtection="1">
      <alignment horizontal="right" vertical="center"/>
      <protection locked="0"/>
    </xf>
    <xf numFmtId="0" fontId="0" fillId="3" borderId="9" xfId="0" applyFill="1" applyBorder="1" applyAlignment="1" applyProtection="1">
      <alignment horizontal="right" vertical="center"/>
      <protection locked="0"/>
    </xf>
    <xf numFmtId="0" fontId="0" fillId="3" borderId="9" xfId="0" applyFill="1" applyBorder="1" applyAlignment="1">
      <alignment horizontal="right" vertical="center"/>
    </xf>
    <xf numFmtId="0" fontId="0" fillId="3" borderId="12" xfId="0" applyFill="1" applyBorder="1" applyAlignment="1">
      <alignment horizontal="center"/>
    </xf>
    <xf numFmtId="4" fontId="0" fillId="3" borderId="2" xfId="0" applyNumberFormat="1" applyFill="1" applyBorder="1" applyProtection="1">
      <protection locked="0"/>
    </xf>
    <xf numFmtId="0" fontId="0" fillId="3" borderId="3" xfId="0" applyFill="1" applyBorder="1"/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2022/EDOS_FINANCIEROS_Y_REP_PRESUPUESTALES/03.MZO_2022/LDF_1T_2022/PORT_ARM_CON_1T2022/0361_LDF_PJGT_000_2201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>
        <row r="7">
          <cell r="C7" t="str">
            <v>PODER JUDICIAL DEL ESTADO DE GUANAJUATO, Gobierno del Estado de Guanajuato (a)</v>
          </cell>
        </row>
        <row r="16">
          <cell r="C16" t="str">
            <v>Del 1 de enero al 30 de marzo de 2022 (b)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8405E-D353-40F9-B119-8D6A9D2A1B98}">
  <sheetPr>
    <pageSetUpPr fitToPage="1"/>
  </sheetPr>
  <dimension ref="A1:AF196"/>
  <sheetViews>
    <sheetView tabSelected="1" zoomScale="80" zoomScaleNormal="80" workbookViewId="0">
      <selection activeCell="A17" sqref="A17"/>
    </sheetView>
  </sheetViews>
  <sheetFormatPr baseColWidth="10" defaultRowHeight="15" x14ac:dyDescent="0.25"/>
  <cols>
    <col min="1" max="1" width="102.85546875" customWidth="1"/>
    <col min="2" max="7" width="18.7109375" customWidth="1"/>
    <col min="8" max="32" width="11.42578125" style="16"/>
  </cols>
  <sheetData>
    <row r="1" spans="1:7" ht="21" x14ac:dyDescent="0.25">
      <c r="A1" s="37" t="s">
        <v>0</v>
      </c>
      <c r="B1" s="38"/>
      <c r="C1" s="38"/>
      <c r="D1" s="38"/>
      <c r="E1" s="38"/>
      <c r="F1" s="38"/>
      <c r="G1" s="38"/>
    </row>
    <row r="2" spans="1:7" x14ac:dyDescent="0.25">
      <c r="A2" s="58" t="s">
        <v>130</v>
      </c>
      <c r="B2" s="59"/>
      <c r="C2" s="59"/>
      <c r="D2" s="59"/>
      <c r="E2" s="59"/>
      <c r="F2" s="59"/>
      <c r="G2" s="60"/>
    </row>
    <row r="3" spans="1:7" x14ac:dyDescent="0.25">
      <c r="A3" s="61" t="s">
        <v>1</v>
      </c>
      <c r="B3" s="61"/>
      <c r="C3" s="61"/>
      <c r="D3" s="61"/>
      <c r="E3" s="61"/>
      <c r="F3" s="61"/>
      <c r="G3" s="61"/>
    </row>
    <row r="4" spans="1:7" x14ac:dyDescent="0.25">
      <c r="A4" s="61" t="s">
        <v>2</v>
      </c>
      <c r="B4" s="61"/>
      <c r="C4" s="61"/>
      <c r="D4" s="61"/>
      <c r="E4" s="61"/>
      <c r="F4" s="61"/>
      <c r="G4" s="61"/>
    </row>
    <row r="5" spans="1:7" x14ac:dyDescent="0.25">
      <c r="A5" s="61" t="s">
        <v>194</v>
      </c>
      <c r="B5" s="61"/>
      <c r="C5" s="61"/>
      <c r="D5" s="61"/>
      <c r="E5" s="61"/>
      <c r="F5" s="61"/>
      <c r="G5" s="61"/>
    </row>
    <row r="6" spans="1:7" x14ac:dyDescent="0.25">
      <c r="A6" s="62" t="s">
        <v>3</v>
      </c>
      <c r="B6" s="62"/>
      <c r="C6" s="62"/>
      <c r="D6" s="62"/>
      <c r="E6" s="62"/>
      <c r="F6" s="62"/>
      <c r="G6" s="62"/>
    </row>
    <row r="7" spans="1:7" x14ac:dyDescent="0.25">
      <c r="A7" s="63" t="s">
        <v>4</v>
      </c>
      <c r="B7" s="63" t="s">
        <v>5</v>
      </c>
      <c r="C7" s="63"/>
      <c r="D7" s="63"/>
      <c r="E7" s="63"/>
      <c r="F7" s="63"/>
      <c r="G7" s="64" t="s">
        <v>6</v>
      </c>
    </row>
    <row r="8" spans="1:7" ht="30" x14ac:dyDescent="0.25">
      <c r="A8" s="63"/>
      <c r="B8" s="65" t="s">
        <v>7</v>
      </c>
      <c r="C8" s="65" t="s">
        <v>8</v>
      </c>
      <c r="D8" s="65" t="s">
        <v>9</v>
      </c>
      <c r="E8" s="65" t="s">
        <v>10</v>
      </c>
      <c r="F8" s="65" t="s">
        <v>11</v>
      </c>
      <c r="G8" s="63"/>
    </row>
    <row r="9" spans="1:7" x14ac:dyDescent="0.25">
      <c r="A9" s="2" t="s">
        <v>12</v>
      </c>
      <c r="B9" s="3">
        <f>SUM(B10,B18,B28,B38,B48,B58,B62,B71,B75)</f>
        <v>2125182250</v>
      </c>
      <c r="C9" s="3">
        <f t="shared" ref="C9:G9" si="0">SUM(C10,C18,C28,C38,C48,C58,C62,C71,C75)</f>
        <v>532563929.54000002</v>
      </c>
      <c r="D9" s="3">
        <f t="shared" si="0"/>
        <v>2657746179.5400004</v>
      </c>
      <c r="E9" s="3">
        <f t="shared" si="0"/>
        <v>831480741.23000026</v>
      </c>
      <c r="F9" s="3">
        <f t="shared" si="0"/>
        <v>829157744.6400001</v>
      </c>
      <c r="G9" s="3">
        <f t="shared" si="0"/>
        <v>1826265438.3099999</v>
      </c>
    </row>
    <row r="10" spans="1:7" x14ac:dyDescent="0.25">
      <c r="A10" s="4" t="s">
        <v>13</v>
      </c>
      <c r="B10" s="5">
        <f>SUM(B11:B17)</f>
        <v>1686953831</v>
      </c>
      <c r="C10" s="5">
        <f t="shared" ref="C10:F10" si="1">SUM(C11:C17)</f>
        <v>-16100000.000000028</v>
      </c>
      <c r="D10" s="5">
        <f t="shared" si="1"/>
        <v>1670853831</v>
      </c>
      <c r="E10" s="5">
        <f t="shared" si="1"/>
        <v>665183946.34000015</v>
      </c>
      <c r="F10" s="5">
        <f t="shared" si="1"/>
        <v>665194858.6700002</v>
      </c>
      <c r="G10" s="5">
        <f>SUM(G11:G17)</f>
        <v>1005669884.6599998</v>
      </c>
    </row>
    <row r="11" spans="1:7" x14ac:dyDescent="0.25">
      <c r="A11" s="6" t="s">
        <v>14</v>
      </c>
      <c r="B11" s="5">
        <v>369940675</v>
      </c>
      <c r="C11" s="5">
        <v>4711222.82</v>
      </c>
      <c r="D11" s="5">
        <v>374651897.81999999</v>
      </c>
      <c r="E11" s="5">
        <v>179247930.64000002</v>
      </c>
      <c r="F11" s="5">
        <v>179251442.95000002</v>
      </c>
      <c r="G11" s="5">
        <f>D11-E11</f>
        <v>195403967.17999998</v>
      </c>
    </row>
    <row r="12" spans="1:7" x14ac:dyDescent="0.25">
      <c r="A12" s="6" t="s">
        <v>15</v>
      </c>
      <c r="B12" s="5">
        <v>40874759</v>
      </c>
      <c r="C12" s="5">
        <v>0</v>
      </c>
      <c r="D12" s="5">
        <v>40874759</v>
      </c>
      <c r="E12" s="5">
        <v>16388754.68</v>
      </c>
      <c r="F12" s="5">
        <v>16388754.68</v>
      </c>
      <c r="G12" s="5">
        <f>D12-E12</f>
        <v>24486004.32</v>
      </c>
    </row>
    <row r="13" spans="1:7" x14ac:dyDescent="0.25">
      <c r="A13" s="6" t="s">
        <v>16</v>
      </c>
      <c r="B13" s="5">
        <v>515820100</v>
      </c>
      <c r="C13" s="5">
        <v>-2123938.5100000002</v>
      </c>
      <c r="D13" s="5">
        <v>513696161.49000001</v>
      </c>
      <c r="E13" s="5">
        <v>157466795.43000004</v>
      </c>
      <c r="F13" s="5">
        <v>157467311.46000001</v>
      </c>
      <c r="G13" s="5">
        <f t="shared" ref="G13:G17" si="2">D13-E13</f>
        <v>356229366.05999994</v>
      </c>
    </row>
    <row r="14" spans="1:7" x14ac:dyDescent="0.25">
      <c r="A14" s="6" t="s">
        <v>17</v>
      </c>
      <c r="B14" s="5">
        <v>138783203</v>
      </c>
      <c r="C14" s="5">
        <v>1041777.7100000004</v>
      </c>
      <c r="D14" s="5">
        <v>139824980.71000001</v>
      </c>
      <c r="E14" s="5">
        <v>61542622.240000002</v>
      </c>
      <c r="F14" s="5">
        <v>61544122.720000006</v>
      </c>
      <c r="G14" s="5">
        <f t="shared" si="2"/>
        <v>78282358.469999999</v>
      </c>
    </row>
    <row r="15" spans="1:7" x14ac:dyDescent="0.25">
      <c r="A15" s="6" t="s">
        <v>18</v>
      </c>
      <c r="B15" s="5">
        <v>508539382</v>
      </c>
      <c r="C15" s="5">
        <v>21738969.969999999</v>
      </c>
      <c r="D15" s="5">
        <v>530278351.97000003</v>
      </c>
      <c r="E15" s="5">
        <v>250537843.35000014</v>
      </c>
      <c r="F15" s="5">
        <v>250543226.86000013</v>
      </c>
      <c r="G15" s="5">
        <f t="shared" si="2"/>
        <v>279740508.61999989</v>
      </c>
    </row>
    <row r="16" spans="1:7" x14ac:dyDescent="0.25">
      <c r="A16" s="6" t="s">
        <v>19</v>
      </c>
      <c r="B16" s="5">
        <v>92569836</v>
      </c>
      <c r="C16" s="5">
        <v>-42033246.520000026</v>
      </c>
      <c r="D16" s="5">
        <v>50536589.479999974</v>
      </c>
      <c r="E16" s="5">
        <v>0</v>
      </c>
      <c r="F16" s="5">
        <v>0</v>
      </c>
      <c r="G16" s="5">
        <f t="shared" si="2"/>
        <v>50536589.479999974</v>
      </c>
    </row>
    <row r="17" spans="1:7" x14ac:dyDescent="0.25">
      <c r="A17" s="6" t="s">
        <v>20</v>
      </c>
      <c r="B17" s="5">
        <v>20425876</v>
      </c>
      <c r="C17" s="5">
        <v>565214.53</v>
      </c>
      <c r="D17" s="5">
        <v>20991090.530000001</v>
      </c>
      <c r="E17" s="5">
        <v>0</v>
      </c>
      <c r="F17" s="5">
        <v>0</v>
      </c>
      <c r="G17" s="5">
        <f t="shared" si="2"/>
        <v>20991090.530000001</v>
      </c>
    </row>
    <row r="18" spans="1:7" x14ac:dyDescent="0.25">
      <c r="A18" s="4" t="s">
        <v>21</v>
      </c>
      <c r="B18" s="5">
        <f>SUM(B19:B27)</f>
        <v>80261051</v>
      </c>
      <c r="C18" s="5">
        <v>909499.91000000015</v>
      </c>
      <c r="D18" s="5">
        <v>81170550.909999996</v>
      </c>
      <c r="E18" s="5">
        <v>25832980.580000006</v>
      </c>
      <c r="F18" s="5">
        <v>24032807.800000004</v>
      </c>
      <c r="G18" s="5">
        <f>SUM(G19:G27)</f>
        <v>55337570.329999998</v>
      </c>
    </row>
    <row r="19" spans="1:7" x14ac:dyDescent="0.25">
      <c r="A19" s="6" t="s">
        <v>22</v>
      </c>
      <c r="B19" s="5">
        <v>32708721</v>
      </c>
      <c r="C19" s="35">
        <v>6950688.1200000001</v>
      </c>
      <c r="D19" s="5">
        <v>39659409.119999997</v>
      </c>
      <c r="E19" s="5">
        <v>13357626.860000001</v>
      </c>
      <c r="F19" s="5">
        <v>11622504.780000001</v>
      </c>
      <c r="G19" s="5">
        <f>D19-E19</f>
        <v>26301782.259999998</v>
      </c>
    </row>
    <row r="20" spans="1:7" x14ac:dyDescent="0.25">
      <c r="A20" s="6" t="s">
        <v>23</v>
      </c>
      <c r="B20" s="5">
        <v>6521367</v>
      </c>
      <c r="C20" s="5">
        <v>-1423683.71</v>
      </c>
      <c r="D20" s="5">
        <v>5097683.29</v>
      </c>
      <c r="E20" s="5">
        <v>959643.49</v>
      </c>
      <c r="F20" s="5">
        <v>959643.49</v>
      </c>
      <c r="G20" s="5">
        <f t="shared" ref="G20:G27" si="3">D20-E20</f>
        <v>4138039.8</v>
      </c>
    </row>
    <row r="21" spans="1:7" x14ac:dyDescent="0.25">
      <c r="A21" s="6" t="s">
        <v>24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f t="shared" si="3"/>
        <v>0</v>
      </c>
    </row>
    <row r="22" spans="1:7" x14ac:dyDescent="0.25">
      <c r="A22" s="6" t="s">
        <v>25</v>
      </c>
      <c r="B22" s="5">
        <v>4617198</v>
      </c>
      <c r="C22" s="5">
        <v>-377180</v>
      </c>
      <c r="D22" s="5">
        <v>4240018</v>
      </c>
      <c r="E22" s="5">
        <v>1251411.7000000002</v>
      </c>
      <c r="F22" s="5">
        <v>1246663.2400000002</v>
      </c>
      <c r="G22" s="5">
        <f t="shared" si="3"/>
        <v>2988606.3</v>
      </c>
    </row>
    <row r="23" spans="1:7" x14ac:dyDescent="0.25">
      <c r="A23" s="6" t="s">
        <v>26</v>
      </c>
      <c r="B23" s="5">
        <v>3711301</v>
      </c>
      <c r="C23" s="5">
        <v>-2416001</v>
      </c>
      <c r="D23" s="5">
        <v>1295300</v>
      </c>
      <c r="E23" s="5">
        <v>411892.70999999996</v>
      </c>
      <c r="F23" s="5">
        <v>411892.70999999996</v>
      </c>
      <c r="G23" s="5">
        <f t="shared" si="3"/>
        <v>883407.29</v>
      </c>
    </row>
    <row r="24" spans="1:7" x14ac:dyDescent="0.25">
      <c r="A24" s="6" t="s">
        <v>27</v>
      </c>
      <c r="B24" s="5">
        <v>30463148</v>
      </c>
      <c r="C24" s="5">
        <v>-2389126.81</v>
      </c>
      <c r="D24" s="5">
        <v>28074021.190000001</v>
      </c>
      <c r="E24" s="5">
        <v>8883277.5400000047</v>
      </c>
      <c r="F24" s="5">
        <v>8883277.5400000047</v>
      </c>
      <c r="G24" s="5">
        <f t="shared" si="3"/>
        <v>19190743.649999999</v>
      </c>
    </row>
    <row r="25" spans="1:7" x14ac:dyDescent="0.25">
      <c r="A25" s="6" t="s">
        <v>28</v>
      </c>
      <c r="B25" s="5">
        <v>1219316</v>
      </c>
      <c r="C25" s="5">
        <v>73288.539999999994</v>
      </c>
      <c r="D25" s="5">
        <v>1292604.54</v>
      </c>
      <c r="E25" s="5">
        <v>129222.32</v>
      </c>
      <c r="F25" s="5">
        <v>114097.56</v>
      </c>
      <c r="G25" s="5">
        <f t="shared" si="3"/>
        <v>1163382.22</v>
      </c>
    </row>
    <row r="26" spans="1:7" x14ac:dyDescent="0.25">
      <c r="A26" s="6" t="s">
        <v>29</v>
      </c>
      <c r="B26" s="5">
        <v>100000</v>
      </c>
      <c r="C26" s="5">
        <v>-64147.39</v>
      </c>
      <c r="D26" s="5">
        <v>35852.61</v>
      </c>
      <c r="E26" s="5">
        <v>0</v>
      </c>
      <c r="F26" s="5">
        <v>0</v>
      </c>
      <c r="G26" s="5">
        <f t="shared" si="3"/>
        <v>35852.61</v>
      </c>
    </row>
    <row r="27" spans="1:7" x14ac:dyDescent="0.25">
      <c r="A27" s="6" t="s">
        <v>30</v>
      </c>
      <c r="B27" s="5">
        <v>920000</v>
      </c>
      <c r="C27" s="35">
        <v>555662.16</v>
      </c>
      <c r="D27" s="5">
        <v>1475662.1600000001</v>
      </c>
      <c r="E27" s="5">
        <v>839905.96</v>
      </c>
      <c r="F27" s="5">
        <v>794728.48</v>
      </c>
      <c r="G27" s="5">
        <f t="shared" si="3"/>
        <v>635756.20000000019</v>
      </c>
    </row>
    <row r="28" spans="1:7" x14ac:dyDescent="0.25">
      <c r="A28" s="4" t="s">
        <v>31</v>
      </c>
      <c r="B28" s="5">
        <f>SUM(B29:B37)</f>
        <v>281442678</v>
      </c>
      <c r="C28" s="5">
        <v>-3551020.9200000018</v>
      </c>
      <c r="D28" s="5">
        <v>277891657.08000004</v>
      </c>
      <c r="E28" s="5">
        <v>81465482.860000014</v>
      </c>
      <c r="F28" s="5">
        <v>81158767.140000001</v>
      </c>
      <c r="G28" s="5">
        <f t="shared" ref="G28" si="4">SUM(G29:G37)</f>
        <v>196426174.21999997</v>
      </c>
    </row>
    <row r="29" spans="1:7" x14ac:dyDescent="0.25">
      <c r="A29" s="6" t="s">
        <v>32</v>
      </c>
      <c r="B29" s="5">
        <v>44637501</v>
      </c>
      <c r="C29" s="5">
        <v>-105268</v>
      </c>
      <c r="D29" s="5">
        <v>44532233</v>
      </c>
      <c r="E29" s="5">
        <v>15930966.569999997</v>
      </c>
      <c r="F29" s="5">
        <v>15930966.569999997</v>
      </c>
      <c r="G29" s="5">
        <f>D29-E29</f>
        <v>28601266.430000003</v>
      </c>
    </row>
    <row r="30" spans="1:7" x14ac:dyDescent="0.25">
      <c r="A30" s="6" t="s">
        <v>33</v>
      </c>
      <c r="B30" s="5">
        <v>19026520</v>
      </c>
      <c r="C30" s="5">
        <v>-3726643.02</v>
      </c>
      <c r="D30" s="5">
        <v>15299876.98</v>
      </c>
      <c r="E30" s="5">
        <v>4364382.4800000004</v>
      </c>
      <c r="F30" s="5">
        <v>4364382.4800000004</v>
      </c>
      <c r="G30" s="5">
        <f t="shared" ref="G30:G37" si="5">D30-E30</f>
        <v>10935494.5</v>
      </c>
    </row>
    <row r="31" spans="1:7" x14ac:dyDescent="0.25">
      <c r="A31" s="6" t="s">
        <v>34</v>
      </c>
      <c r="B31" s="5">
        <v>62313960</v>
      </c>
      <c r="C31" s="5">
        <v>-2253636.89</v>
      </c>
      <c r="D31" s="5">
        <v>60060323.109999999</v>
      </c>
      <c r="E31" s="5">
        <v>20967550.25</v>
      </c>
      <c r="F31" s="5">
        <v>20967550.25</v>
      </c>
      <c r="G31" s="5">
        <f t="shared" si="5"/>
        <v>39092772.859999999</v>
      </c>
    </row>
    <row r="32" spans="1:7" x14ac:dyDescent="0.25">
      <c r="A32" s="6" t="s">
        <v>35</v>
      </c>
      <c r="B32" s="5">
        <v>5827000</v>
      </c>
      <c r="C32" s="5">
        <v>-50000</v>
      </c>
      <c r="D32" s="5">
        <v>5777000</v>
      </c>
      <c r="E32" s="5">
        <v>381330.33999999997</v>
      </c>
      <c r="F32" s="5">
        <v>381330.33999999997</v>
      </c>
      <c r="G32" s="5">
        <f t="shared" si="5"/>
        <v>5395669.6600000001</v>
      </c>
    </row>
    <row r="33" spans="1:7" x14ac:dyDescent="0.25">
      <c r="A33" s="6" t="s">
        <v>36</v>
      </c>
      <c r="B33" s="5">
        <v>85535765</v>
      </c>
      <c r="C33" s="5">
        <v>-1289342.98</v>
      </c>
      <c r="D33" s="5">
        <v>84246422.019999996</v>
      </c>
      <c r="E33" s="5">
        <v>21173731.809999999</v>
      </c>
      <c r="F33" s="5">
        <v>20866762.050000001</v>
      </c>
      <c r="G33" s="5">
        <f t="shared" si="5"/>
        <v>63072690.209999993</v>
      </c>
    </row>
    <row r="34" spans="1:7" x14ac:dyDescent="0.25">
      <c r="A34" s="6" t="s">
        <v>37</v>
      </c>
      <c r="B34" s="5">
        <v>14609170</v>
      </c>
      <c r="C34" s="5">
        <v>-41000</v>
      </c>
      <c r="D34" s="5">
        <v>14568170</v>
      </c>
      <c r="E34" s="5">
        <v>91393.32</v>
      </c>
      <c r="F34" s="5">
        <v>91393.32</v>
      </c>
      <c r="G34" s="5">
        <f t="shared" si="5"/>
        <v>14476776.68</v>
      </c>
    </row>
    <row r="35" spans="1:7" x14ac:dyDescent="0.25">
      <c r="A35" s="6" t="s">
        <v>38</v>
      </c>
      <c r="B35" s="5">
        <v>4699159</v>
      </c>
      <c r="C35" s="5">
        <v>-712950.45000000007</v>
      </c>
      <c r="D35" s="5">
        <v>3986208.55</v>
      </c>
      <c r="E35" s="5">
        <v>371150.60000000003</v>
      </c>
      <c r="F35" s="5">
        <v>371150.60000000003</v>
      </c>
      <c r="G35" s="5">
        <f t="shared" si="5"/>
        <v>3615057.9499999997</v>
      </c>
    </row>
    <row r="36" spans="1:7" x14ac:dyDescent="0.25">
      <c r="A36" s="6" t="s">
        <v>39</v>
      </c>
      <c r="B36" s="5">
        <v>7656300</v>
      </c>
      <c r="C36" s="5">
        <v>-918975.13</v>
      </c>
      <c r="D36" s="5">
        <v>6737324.8700000001</v>
      </c>
      <c r="E36" s="5">
        <v>740450.39</v>
      </c>
      <c r="F36" s="5">
        <v>740450.39</v>
      </c>
      <c r="G36" s="5">
        <f t="shared" si="5"/>
        <v>5996874.4800000004</v>
      </c>
    </row>
    <row r="37" spans="1:7" x14ac:dyDescent="0.25">
      <c r="A37" s="6" t="s">
        <v>40</v>
      </c>
      <c r="B37" s="5">
        <v>37137303</v>
      </c>
      <c r="C37" s="5">
        <v>5546795.5499999989</v>
      </c>
      <c r="D37" s="5">
        <v>42684098.549999997</v>
      </c>
      <c r="E37" s="5">
        <v>17444527.100000005</v>
      </c>
      <c r="F37" s="5">
        <v>17444781.140000001</v>
      </c>
      <c r="G37" s="5">
        <f t="shared" si="5"/>
        <v>25239571.449999992</v>
      </c>
    </row>
    <row r="38" spans="1:7" x14ac:dyDescent="0.25">
      <c r="A38" s="4" t="s">
        <v>41</v>
      </c>
      <c r="B38" s="5">
        <f>SUM(B39:B47)</f>
        <v>14598608</v>
      </c>
      <c r="C38" s="5">
        <f t="shared" ref="C38:G38" si="6">SUM(C39:C47)</f>
        <v>0</v>
      </c>
      <c r="D38" s="5">
        <v>14598608</v>
      </c>
      <c r="E38" s="5">
        <v>6109481.1699999999</v>
      </c>
      <c r="F38" s="5">
        <v>6109481.1699999999</v>
      </c>
      <c r="G38" s="5">
        <f t="shared" si="6"/>
        <v>8489126.8300000001</v>
      </c>
    </row>
    <row r="39" spans="1:7" x14ac:dyDescent="0.25">
      <c r="A39" s="6" t="s">
        <v>42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f>D39-E39</f>
        <v>0</v>
      </c>
    </row>
    <row r="40" spans="1:7" x14ac:dyDescent="0.25">
      <c r="A40" s="6" t="s">
        <v>43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f t="shared" ref="G40:G47" si="7">D40-E40</f>
        <v>0</v>
      </c>
    </row>
    <row r="41" spans="1:7" x14ac:dyDescent="0.25">
      <c r="A41" s="6" t="s">
        <v>44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f t="shared" si="7"/>
        <v>0</v>
      </c>
    </row>
    <row r="42" spans="1:7" x14ac:dyDescent="0.25">
      <c r="A42" s="6" t="s">
        <v>45</v>
      </c>
      <c r="B42" s="5">
        <v>250000</v>
      </c>
      <c r="C42" s="5">
        <v>0</v>
      </c>
      <c r="D42" s="5">
        <v>250000</v>
      </c>
      <c r="E42" s="5">
        <v>0</v>
      </c>
      <c r="F42" s="5">
        <v>0</v>
      </c>
      <c r="G42" s="5">
        <f t="shared" si="7"/>
        <v>250000</v>
      </c>
    </row>
    <row r="43" spans="1:7" x14ac:dyDescent="0.25">
      <c r="A43" s="6" t="s">
        <v>46</v>
      </c>
      <c r="B43" s="5">
        <v>14348608</v>
      </c>
      <c r="C43" s="5">
        <v>0</v>
      </c>
      <c r="D43" s="5">
        <v>14348608</v>
      </c>
      <c r="E43" s="5">
        <v>6109481.1699999999</v>
      </c>
      <c r="F43" s="5">
        <v>6109481.1699999999</v>
      </c>
      <c r="G43" s="5">
        <f t="shared" si="7"/>
        <v>8239126.8300000001</v>
      </c>
    </row>
    <row r="44" spans="1:7" x14ac:dyDescent="0.25">
      <c r="A44" s="6" t="s">
        <v>47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f t="shared" si="7"/>
        <v>0</v>
      </c>
    </row>
    <row r="45" spans="1:7" x14ac:dyDescent="0.25">
      <c r="A45" s="6" t="s">
        <v>48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f t="shared" si="7"/>
        <v>0</v>
      </c>
    </row>
    <row r="46" spans="1:7" x14ac:dyDescent="0.25">
      <c r="A46" s="6" t="s">
        <v>49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f t="shared" si="7"/>
        <v>0</v>
      </c>
    </row>
    <row r="47" spans="1:7" x14ac:dyDescent="0.25">
      <c r="A47" s="6" t="s">
        <v>50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f t="shared" si="7"/>
        <v>0</v>
      </c>
    </row>
    <row r="48" spans="1:7" x14ac:dyDescent="0.25">
      <c r="A48" s="4" t="s">
        <v>51</v>
      </c>
      <c r="B48" s="5">
        <f>SUM(B49:B57)</f>
        <v>3652000</v>
      </c>
      <c r="C48" s="5">
        <v>55383595.579999998</v>
      </c>
      <c r="D48" s="5">
        <v>59035595.579999998</v>
      </c>
      <c r="E48" s="5">
        <v>20682375.690000001</v>
      </c>
      <c r="F48" s="5">
        <v>20682375.690000001</v>
      </c>
      <c r="G48" s="5">
        <f t="shared" ref="G48" si="8">SUM(G49:G57)</f>
        <v>38353219.890000001</v>
      </c>
    </row>
    <row r="49" spans="1:7" x14ac:dyDescent="0.25">
      <c r="A49" s="6" t="s">
        <v>52</v>
      </c>
      <c r="B49" s="5">
        <v>2200000</v>
      </c>
      <c r="C49" s="5">
        <v>48981806.25</v>
      </c>
      <c r="D49" s="5">
        <v>51181806.25</v>
      </c>
      <c r="E49" s="5">
        <v>20549547.360000003</v>
      </c>
      <c r="F49" s="5">
        <v>20549547.360000003</v>
      </c>
      <c r="G49" s="5">
        <f>D49-E49</f>
        <v>30632258.889999997</v>
      </c>
    </row>
    <row r="50" spans="1:7" x14ac:dyDescent="0.25">
      <c r="A50" s="6" t="s">
        <v>53</v>
      </c>
      <c r="B50" s="5">
        <v>200000</v>
      </c>
      <c r="C50" s="5">
        <v>0</v>
      </c>
      <c r="D50" s="5">
        <v>200000</v>
      </c>
      <c r="E50" s="5">
        <v>0</v>
      </c>
      <c r="F50" s="5">
        <v>0</v>
      </c>
      <c r="G50" s="5">
        <f t="shared" ref="G50:G57" si="9">D50-E50</f>
        <v>200000</v>
      </c>
    </row>
    <row r="51" spans="1:7" x14ac:dyDescent="0.25">
      <c r="A51" s="6" t="s">
        <v>54</v>
      </c>
      <c r="B51" s="5">
        <v>50000</v>
      </c>
      <c r="C51" s="5">
        <v>0</v>
      </c>
      <c r="D51" s="5">
        <v>50000</v>
      </c>
      <c r="E51" s="5">
        <v>0</v>
      </c>
      <c r="F51" s="5">
        <v>0</v>
      </c>
      <c r="G51" s="5">
        <f t="shared" si="9"/>
        <v>50000</v>
      </c>
    </row>
    <row r="52" spans="1:7" x14ac:dyDescent="0.25">
      <c r="A52" s="6" t="s">
        <v>55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f t="shared" si="9"/>
        <v>0</v>
      </c>
    </row>
    <row r="53" spans="1:7" x14ac:dyDescent="0.25">
      <c r="A53" s="6" t="s">
        <v>56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f t="shared" si="9"/>
        <v>0</v>
      </c>
    </row>
    <row r="54" spans="1:7" x14ac:dyDescent="0.25">
      <c r="A54" s="6" t="s">
        <v>57</v>
      </c>
      <c r="B54" s="5">
        <v>692000</v>
      </c>
      <c r="C54" s="5">
        <v>-100000</v>
      </c>
      <c r="D54" s="5">
        <v>592000</v>
      </c>
      <c r="E54" s="5">
        <v>15941.5</v>
      </c>
      <c r="F54" s="5">
        <v>15941.5</v>
      </c>
      <c r="G54" s="5">
        <f t="shared" si="9"/>
        <v>576058.5</v>
      </c>
    </row>
    <row r="55" spans="1:7" x14ac:dyDescent="0.25">
      <c r="A55" s="6" t="s">
        <v>58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f t="shared" si="9"/>
        <v>0</v>
      </c>
    </row>
    <row r="56" spans="1:7" x14ac:dyDescent="0.25">
      <c r="A56" s="6" t="s">
        <v>59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f t="shared" si="9"/>
        <v>0</v>
      </c>
    </row>
    <row r="57" spans="1:7" x14ac:dyDescent="0.25">
      <c r="A57" s="6" t="s">
        <v>60</v>
      </c>
      <c r="B57" s="5">
        <v>510000</v>
      </c>
      <c r="C57" s="5">
        <v>6501789.3300000001</v>
      </c>
      <c r="D57" s="5">
        <v>7011789.3300000001</v>
      </c>
      <c r="E57" s="5">
        <v>116886.83</v>
      </c>
      <c r="F57" s="5">
        <v>116886.83</v>
      </c>
      <c r="G57" s="5">
        <f t="shared" si="9"/>
        <v>6894902.5</v>
      </c>
    </row>
    <row r="58" spans="1:7" x14ac:dyDescent="0.25">
      <c r="A58" s="4" t="s">
        <v>61</v>
      </c>
      <c r="B58" s="5">
        <v>500000</v>
      </c>
      <c r="C58" s="5">
        <v>492335863.51000005</v>
      </c>
      <c r="D58" s="5">
        <v>492835863.51000005</v>
      </c>
      <c r="E58" s="5">
        <v>32206474.59</v>
      </c>
      <c r="F58" s="5">
        <v>31979454.170000002</v>
      </c>
      <c r="G58" s="5">
        <f t="shared" ref="G58" si="10">SUM(G59:G61)</f>
        <v>460629388.92000008</v>
      </c>
    </row>
    <row r="59" spans="1:7" x14ac:dyDescent="0.25">
      <c r="A59" s="6" t="s">
        <v>62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f>D59-E59</f>
        <v>0</v>
      </c>
    </row>
    <row r="60" spans="1:7" x14ac:dyDescent="0.25">
      <c r="A60" s="6" t="s">
        <v>63</v>
      </c>
      <c r="B60" s="5">
        <v>500000</v>
      </c>
      <c r="C60" s="5">
        <v>492335863.51000005</v>
      </c>
      <c r="D60" s="5">
        <v>492835863.51000005</v>
      </c>
      <c r="E60" s="5">
        <v>32206474.59</v>
      </c>
      <c r="F60" s="5">
        <v>31979454.170000002</v>
      </c>
      <c r="G60" s="5">
        <f t="shared" ref="G60:G61" si="11">D60-E60</f>
        <v>460629388.92000008</v>
      </c>
    </row>
    <row r="61" spans="1:7" x14ac:dyDescent="0.25">
      <c r="A61" s="6" t="s">
        <v>64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f t="shared" si="11"/>
        <v>0</v>
      </c>
    </row>
    <row r="62" spans="1:7" x14ac:dyDescent="0.25">
      <c r="A62" s="4" t="s">
        <v>65</v>
      </c>
      <c r="B62" s="5">
        <f>SUM(B63:B67,B69:B70)</f>
        <v>57774082</v>
      </c>
      <c r="C62" s="5">
        <f t="shared" ref="C62:G62" si="12">SUM(C63:C67,C69:C70)</f>
        <v>3585991.46</v>
      </c>
      <c r="D62" s="5">
        <f t="shared" si="12"/>
        <v>61360073.460000001</v>
      </c>
      <c r="E62" s="5">
        <f t="shared" si="12"/>
        <v>0</v>
      </c>
      <c r="F62" s="5">
        <f t="shared" si="12"/>
        <v>0</v>
      </c>
      <c r="G62" s="5">
        <f t="shared" si="12"/>
        <v>61360073.460000001</v>
      </c>
    </row>
    <row r="63" spans="1:7" x14ac:dyDescent="0.25">
      <c r="A63" s="6" t="s">
        <v>66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f>D63-E63</f>
        <v>0</v>
      </c>
    </row>
    <row r="64" spans="1:7" x14ac:dyDescent="0.25">
      <c r="A64" s="6" t="s">
        <v>67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f t="shared" ref="G64:G70" si="13">D64-E64</f>
        <v>0</v>
      </c>
    </row>
    <row r="65" spans="1:7" x14ac:dyDescent="0.25">
      <c r="A65" s="6" t="s">
        <v>68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f t="shared" si="13"/>
        <v>0</v>
      </c>
    </row>
    <row r="66" spans="1:7" x14ac:dyDescent="0.25">
      <c r="A66" s="6" t="s">
        <v>69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f t="shared" si="13"/>
        <v>0</v>
      </c>
    </row>
    <row r="67" spans="1:7" x14ac:dyDescent="0.25">
      <c r="A67" s="6" t="s">
        <v>70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f t="shared" si="13"/>
        <v>0</v>
      </c>
    </row>
    <row r="68" spans="1:7" x14ac:dyDescent="0.25">
      <c r="A68" s="6" t="s">
        <v>71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f t="shared" si="13"/>
        <v>0</v>
      </c>
    </row>
    <row r="69" spans="1:7" x14ac:dyDescent="0.25">
      <c r="A69" s="6" t="s">
        <v>72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f t="shared" si="13"/>
        <v>0</v>
      </c>
    </row>
    <row r="70" spans="1:7" x14ac:dyDescent="0.25">
      <c r="A70" s="6" t="s">
        <v>73</v>
      </c>
      <c r="B70" s="5">
        <v>57774082</v>
      </c>
      <c r="C70" s="5">
        <v>3585991.46</v>
      </c>
      <c r="D70" s="5">
        <v>61360073.460000001</v>
      </c>
      <c r="E70" s="5">
        <v>0</v>
      </c>
      <c r="F70" s="5">
        <v>0</v>
      </c>
      <c r="G70" s="5">
        <f t="shared" si="13"/>
        <v>61360073.460000001</v>
      </c>
    </row>
    <row r="71" spans="1:7" x14ac:dyDescent="0.25">
      <c r="A71" s="4" t="s">
        <v>74</v>
      </c>
      <c r="B71" s="5">
        <f>SUM(B72:B74)</f>
        <v>0</v>
      </c>
      <c r="C71" s="5">
        <f t="shared" ref="C71:G71" si="14">SUM(C72:C74)</f>
        <v>0</v>
      </c>
      <c r="D71" s="5">
        <f t="shared" si="14"/>
        <v>0</v>
      </c>
      <c r="E71" s="5">
        <f t="shared" si="14"/>
        <v>0</v>
      </c>
      <c r="F71" s="5">
        <f t="shared" si="14"/>
        <v>0</v>
      </c>
      <c r="G71" s="5">
        <f t="shared" si="14"/>
        <v>0</v>
      </c>
    </row>
    <row r="72" spans="1:7" x14ac:dyDescent="0.25">
      <c r="A72" s="6" t="s">
        <v>75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f>D72-E72</f>
        <v>0</v>
      </c>
    </row>
    <row r="73" spans="1:7" x14ac:dyDescent="0.25">
      <c r="A73" s="6" t="s">
        <v>76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f t="shared" ref="G73:G74" si="15">D73-E73</f>
        <v>0</v>
      </c>
    </row>
    <row r="74" spans="1:7" x14ac:dyDescent="0.25">
      <c r="A74" s="6" t="s">
        <v>77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f t="shared" si="15"/>
        <v>0</v>
      </c>
    </row>
    <row r="75" spans="1:7" x14ac:dyDescent="0.25">
      <c r="A75" s="4" t="s">
        <v>78</v>
      </c>
      <c r="B75" s="5">
        <f>SUM(B76:B82)</f>
        <v>0</v>
      </c>
      <c r="C75" s="5">
        <f t="shared" ref="C75:G75" si="16">SUM(C76:C82)</f>
        <v>0</v>
      </c>
      <c r="D75" s="5">
        <f t="shared" si="16"/>
        <v>0</v>
      </c>
      <c r="E75" s="5">
        <f t="shared" si="16"/>
        <v>0</v>
      </c>
      <c r="F75" s="5">
        <f t="shared" si="16"/>
        <v>0</v>
      </c>
      <c r="G75" s="5">
        <f t="shared" si="16"/>
        <v>0</v>
      </c>
    </row>
    <row r="76" spans="1:7" x14ac:dyDescent="0.25">
      <c r="A76" s="6" t="s">
        <v>79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f>D76-E76</f>
        <v>0</v>
      </c>
    </row>
    <row r="77" spans="1:7" x14ac:dyDescent="0.25">
      <c r="A77" s="6" t="s">
        <v>80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f t="shared" ref="G77:G82" si="17">D77-E77</f>
        <v>0</v>
      </c>
    </row>
    <row r="78" spans="1:7" x14ac:dyDescent="0.25">
      <c r="A78" s="6" t="s">
        <v>81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f t="shared" si="17"/>
        <v>0</v>
      </c>
    </row>
    <row r="79" spans="1:7" x14ac:dyDescent="0.25">
      <c r="A79" s="6" t="s">
        <v>82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f t="shared" si="17"/>
        <v>0</v>
      </c>
    </row>
    <row r="80" spans="1:7" x14ac:dyDescent="0.25">
      <c r="A80" s="6" t="s">
        <v>83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f t="shared" si="17"/>
        <v>0</v>
      </c>
    </row>
    <row r="81" spans="1:7" x14ac:dyDescent="0.25">
      <c r="A81" s="6" t="s">
        <v>84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f t="shared" si="17"/>
        <v>0</v>
      </c>
    </row>
    <row r="82" spans="1:7" x14ac:dyDescent="0.25">
      <c r="A82" s="6" t="s">
        <v>85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f t="shared" si="17"/>
        <v>0</v>
      </c>
    </row>
    <row r="83" spans="1:7" x14ac:dyDescent="0.25">
      <c r="A83" s="7"/>
      <c r="B83" s="8"/>
      <c r="C83" s="8"/>
      <c r="D83" s="8"/>
      <c r="E83" s="8"/>
      <c r="F83" s="8"/>
      <c r="G83" s="8"/>
    </row>
    <row r="84" spans="1:7" x14ac:dyDescent="0.25">
      <c r="A84" s="9" t="s">
        <v>86</v>
      </c>
      <c r="B84" s="3">
        <f>SUM(B85,B93,B103,B113,B123,B133,B137,B146,B150)</f>
        <v>0</v>
      </c>
      <c r="C84" s="3">
        <f t="shared" ref="C84:G84" si="18">SUM(C85,C93,C103,C113,C123,C133,C137,C146,C150)</f>
        <v>0</v>
      </c>
      <c r="D84" s="3">
        <f t="shared" si="18"/>
        <v>0</v>
      </c>
      <c r="E84" s="3">
        <f t="shared" si="18"/>
        <v>0</v>
      </c>
      <c r="F84" s="3">
        <f t="shared" si="18"/>
        <v>0</v>
      </c>
      <c r="G84" s="3">
        <f t="shared" si="18"/>
        <v>0</v>
      </c>
    </row>
    <row r="85" spans="1:7" x14ac:dyDescent="0.25">
      <c r="A85" s="4" t="s">
        <v>13</v>
      </c>
      <c r="B85" s="5">
        <f>SUM(B86:B92)</f>
        <v>0</v>
      </c>
      <c r="C85" s="5">
        <f t="shared" ref="C85:G85" si="19">SUM(C86:C92)</f>
        <v>0</v>
      </c>
      <c r="D85" s="5">
        <f t="shared" si="19"/>
        <v>0</v>
      </c>
      <c r="E85" s="5">
        <f t="shared" si="19"/>
        <v>0</v>
      </c>
      <c r="F85" s="5">
        <f t="shared" si="19"/>
        <v>0</v>
      </c>
      <c r="G85" s="5">
        <f t="shared" si="19"/>
        <v>0</v>
      </c>
    </row>
    <row r="86" spans="1:7" x14ac:dyDescent="0.25">
      <c r="A86" s="6" t="s">
        <v>14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f>D86-E86</f>
        <v>0</v>
      </c>
    </row>
    <row r="87" spans="1:7" x14ac:dyDescent="0.25">
      <c r="A87" s="6" t="s">
        <v>15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f t="shared" ref="G87:G92" si="20">D87-E87</f>
        <v>0</v>
      </c>
    </row>
    <row r="88" spans="1:7" x14ac:dyDescent="0.25">
      <c r="A88" s="6" t="s">
        <v>16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f t="shared" si="20"/>
        <v>0</v>
      </c>
    </row>
    <row r="89" spans="1:7" x14ac:dyDescent="0.25">
      <c r="A89" s="6" t="s">
        <v>17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f t="shared" si="20"/>
        <v>0</v>
      </c>
    </row>
    <row r="90" spans="1:7" x14ac:dyDescent="0.25">
      <c r="A90" s="6" t="s">
        <v>18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f t="shared" si="20"/>
        <v>0</v>
      </c>
    </row>
    <row r="91" spans="1:7" x14ac:dyDescent="0.25">
      <c r="A91" s="6" t="s">
        <v>19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f t="shared" si="20"/>
        <v>0</v>
      </c>
    </row>
    <row r="92" spans="1:7" x14ac:dyDescent="0.25">
      <c r="A92" s="6" t="s">
        <v>20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f t="shared" si="20"/>
        <v>0</v>
      </c>
    </row>
    <row r="93" spans="1:7" x14ac:dyDescent="0.25">
      <c r="A93" s="4" t="s">
        <v>21</v>
      </c>
      <c r="B93" s="5">
        <f>SUM(B94:B102)</f>
        <v>0</v>
      </c>
      <c r="C93" s="5">
        <f t="shared" ref="C93:G93" si="21">SUM(C94:C102)</f>
        <v>0</v>
      </c>
      <c r="D93" s="5">
        <f t="shared" si="21"/>
        <v>0</v>
      </c>
      <c r="E93" s="5">
        <f t="shared" si="21"/>
        <v>0</v>
      </c>
      <c r="F93" s="5">
        <f t="shared" si="21"/>
        <v>0</v>
      </c>
      <c r="G93" s="5">
        <f t="shared" si="21"/>
        <v>0</v>
      </c>
    </row>
    <row r="94" spans="1:7" x14ac:dyDescent="0.25">
      <c r="A94" s="6" t="s">
        <v>22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f>D94-E94</f>
        <v>0</v>
      </c>
    </row>
    <row r="95" spans="1:7" x14ac:dyDescent="0.25">
      <c r="A95" s="6" t="s">
        <v>23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f t="shared" ref="G95:G102" si="22">D95-E95</f>
        <v>0</v>
      </c>
    </row>
    <row r="96" spans="1:7" x14ac:dyDescent="0.25">
      <c r="A96" s="6" t="s">
        <v>24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f t="shared" si="22"/>
        <v>0</v>
      </c>
    </row>
    <row r="97" spans="1:7" x14ac:dyDescent="0.25">
      <c r="A97" s="6" t="s">
        <v>25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f t="shared" si="22"/>
        <v>0</v>
      </c>
    </row>
    <row r="98" spans="1:7" x14ac:dyDescent="0.25">
      <c r="A98" s="10" t="s">
        <v>26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f t="shared" si="22"/>
        <v>0</v>
      </c>
    </row>
    <row r="99" spans="1:7" x14ac:dyDescent="0.25">
      <c r="A99" s="6" t="s">
        <v>27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f t="shared" si="22"/>
        <v>0</v>
      </c>
    </row>
    <row r="100" spans="1:7" x14ac:dyDescent="0.25">
      <c r="A100" s="6" t="s">
        <v>28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f t="shared" si="22"/>
        <v>0</v>
      </c>
    </row>
    <row r="101" spans="1:7" x14ac:dyDescent="0.25">
      <c r="A101" s="6" t="s">
        <v>29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f t="shared" si="22"/>
        <v>0</v>
      </c>
    </row>
    <row r="102" spans="1:7" x14ac:dyDescent="0.25">
      <c r="A102" s="6" t="s">
        <v>30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f t="shared" si="22"/>
        <v>0</v>
      </c>
    </row>
    <row r="103" spans="1:7" x14ac:dyDescent="0.25">
      <c r="A103" s="4" t="s">
        <v>31</v>
      </c>
      <c r="B103" s="5">
        <f>SUM(B104:B112)</f>
        <v>0</v>
      </c>
      <c r="C103" s="5">
        <f>SUM(C104:C112)</f>
        <v>0</v>
      </c>
      <c r="D103" s="5">
        <f t="shared" ref="D103:G103" si="23">SUM(D104:D112)</f>
        <v>0</v>
      </c>
      <c r="E103" s="5">
        <f t="shared" si="23"/>
        <v>0</v>
      </c>
      <c r="F103" s="5">
        <f t="shared" si="23"/>
        <v>0</v>
      </c>
      <c r="G103" s="5">
        <f t="shared" si="23"/>
        <v>0</v>
      </c>
    </row>
    <row r="104" spans="1:7" x14ac:dyDescent="0.25">
      <c r="A104" s="6" t="s">
        <v>32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f>D104-E104</f>
        <v>0</v>
      </c>
    </row>
    <row r="105" spans="1:7" x14ac:dyDescent="0.25">
      <c r="A105" s="6" t="s">
        <v>33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f t="shared" ref="G105:G112" si="24">D105-E105</f>
        <v>0</v>
      </c>
    </row>
    <row r="106" spans="1:7" x14ac:dyDescent="0.25">
      <c r="A106" s="6" t="s">
        <v>34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f t="shared" si="24"/>
        <v>0</v>
      </c>
    </row>
    <row r="107" spans="1:7" x14ac:dyDescent="0.25">
      <c r="A107" s="6" t="s">
        <v>35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f t="shared" si="24"/>
        <v>0</v>
      </c>
    </row>
    <row r="108" spans="1:7" x14ac:dyDescent="0.25">
      <c r="A108" s="6" t="s">
        <v>36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f t="shared" si="24"/>
        <v>0</v>
      </c>
    </row>
    <row r="109" spans="1:7" x14ac:dyDescent="0.25">
      <c r="A109" s="6" t="s">
        <v>37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f t="shared" si="24"/>
        <v>0</v>
      </c>
    </row>
    <row r="110" spans="1:7" x14ac:dyDescent="0.25">
      <c r="A110" s="6" t="s">
        <v>38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f t="shared" si="24"/>
        <v>0</v>
      </c>
    </row>
    <row r="111" spans="1:7" x14ac:dyDescent="0.25">
      <c r="A111" s="6" t="s">
        <v>39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f t="shared" si="24"/>
        <v>0</v>
      </c>
    </row>
    <row r="112" spans="1:7" x14ac:dyDescent="0.25">
      <c r="A112" s="6" t="s">
        <v>40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f t="shared" si="24"/>
        <v>0</v>
      </c>
    </row>
    <row r="113" spans="1:7" x14ac:dyDescent="0.25">
      <c r="A113" s="4" t="s">
        <v>41</v>
      </c>
      <c r="B113" s="5">
        <f>SUM(B114:B122)</f>
        <v>0</v>
      </c>
      <c r="C113" s="5">
        <f t="shared" ref="C113:G113" si="25">SUM(C114:C122)</f>
        <v>0</v>
      </c>
      <c r="D113" s="5">
        <f t="shared" si="25"/>
        <v>0</v>
      </c>
      <c r="E113" s="5">
        <f t="shared" si="25"/>
        <v>0</v>
      </c>
      <c r="F113" s="5">
        <f t="shared" si="25"/>
        <v>0</v>
      </c>
      <c r="G113" s="5">
        <f t="shared" si="25"/>
        <v>0</v>
      </c>
    </row>
    <row r="114" spans="1:7" x14ac:dyDescent="0.25">
      <c r="A114" s="6" t="s">
        <v>42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f>D114-E114</f>
        <v>0</v>
      </c>
    </row>
    <row r="115" spans="1:7" x14ac:dyDescent="0.25">
      <c r="A115" s="6" t="s">
        <v>43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f t="shared" ref="G115:G122" si="26">D115-E115</f>
        <v>0</v>
      </c>
    </row>
    <row r="116" spans="1:7" x14ac:dyDescent="0.25">
      <c r="A116" s="6" t="s">
        <v>44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f t="shared" si="26"/>
        <v>0</v>
      </c>
    </row>
    <row r="117" spans="1:7" x14ac:dyDescent="0.25">
      <c r="A117" s="6" t="s">
        <v>45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f t="shared" si="26"/>
        <v>0</v>
      </c>
    </row>
    <row r="118" spans="1:7" x14ac:dyDescent="0.25">
      <c r="A118" s="6" t="s">
        <v>46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f t="shared" si="26"/>
        <v>0</v>
      </c>
    </row>
    <row r="119" spans="1:7" x14ac:dyDescent="0.25">
      <c r="A119" s="6" t="s">
        <v>47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f t="shared" si="26"/>
        <v>0</v>
      </c>
    </row>
    <row r="120" spans="1:7" x14ac:dyDescent="0.25">
      <c r="A120" s="6" t="s">
        <v>48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f t="shared" si="26"/>
        <v>0</v>
      </c>
    </row>
    <row r="121" spans="1:7" x14ac:dyDescent="0.25">
      <c r="A121" s="6" t="s">
        <v>49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f t="shared" si="26"/>
        <v>0</v>
      </c>
    </row>
    <row r="122" spans="1:7" x14ac:dyDescent="0.25">
      <c r="A122" s="6" t="s">
        <v>50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f t="shared" si="26"/>
        <v>0</v>
      </c>
    </row>
    <row r="123" spans="1:7" x14ac:dyDescent="0.25">
      <c r="A123" s="4" t="s">
        <v>51</v>
      </c>
      <c r="B123" s="5">
        <f>SUM(B124:B132)</f>
        <v>0</v>
      </c>
      <c r="C123" s="5">
        <f t="shared" ref="C123:G123" si="27">SUM(C124:C132)</f>
        <v>0</v>
      </c>
      <c r="D123" s="5">
        <f t="shared" si="27"/>
        <v>0</v>
      </c>
      <c r="E123" s="5">
        <f t="shared" si="27"/>
        <v>0</v>
      </c>
      <c r="F123" s="5">
        <f t="shared" si="27"/>
        <v>0</v>
      </c>
      <c r="G123" s="5">
        <f t="shared" si="27"/>
        <v>0</v>
      </c>
    </row>
    <row r="124" spans="1:7" x14ac:dyDescent="0.25">
      <c r="A124" s="6" t="s">
        <v>52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f>D124-E124</f>
        <v>0</v>
      </c>
    </row>
    <row r="125" spans="1:7" x14ac:dyDescent="0.25">
      <c r="A125" s="6" t="s">
        <v>53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f t="shared" ref="G125:G132" si="28">D125-E125</f>
        <v>0</v>
      </c>
    </row>
    <row r="126" spans="1:7" x14ac:dyDescent="0.25">
      <c r="A126" s="6" t="s">
        <v>54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G126" s="5">
        <f t="shared" si="28"/>
        <v>0</v>
      </c>
    </row>
    <row r="127" spans="1:7" x14ac:dyDescent="0.25">
      <c r="A127" s="6" t="s">
        <v>55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f t="shared" si="28"/>
        <v>0</v>
      </c>
    </row>
    <row r="128" spans="1:7" x14ac:dyDescent="0.25">
      <c r="A128" s="6" t="s">
        <v>56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f t="shared" si="28"/>
        <v>0</v>
      </c>
    </row>
    <row r="129" spans="1:7" x14ac:dyDescent="0.25">
      <c r="A129" s="6" t="s">
        <v>57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f t="shared" si="28"/>
        <v>0</v>
      </c>
    </row>
    <row r="130" spans="1:7" x14ac:dyDescent="0.25">
      <c r="A130" s="6" t="s">
        <v>58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f t="shared" si="28"/>
        <v>0</v>
      </c>
    </row>
    <row r="131" spans="1:7" x14ac:dyDescent="0.25">
      <c r="A131" s="6" t="s">
        <v>59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f t="shared" si="28"/>
        <v>0</v>
      </c>
    </row>
    <row r="132" spans="1:7" x14ac:dyDescent="0.25">
      <c r="A132" s="6" t="s">
        <v>60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f t="shared" si="28"/>
        <v>0</v>
      </c>
    </row>
    <row r="133" spans="1:7" x14ac:dyDescent="0.25">
      <c r="A133" s="4" t="s">
        <v>61</v>
      </c>
      <c r="B133" s="5">
        <f>SUM(B134:B136)</f>
        <v>0</v>
      </c>
      <c r="C133" s="5">
        <f t="shared" ref="C133:G133" si="29">SUM(C134:C136)</f>
        <v>0</v>
      </c>
      <c r="D133" s="5">
        <f t="shared" si="29"/>
        <v>0</v>
      </c>
      <c r="E133" s="5">
        <f t="shared" si="29"/>
        <v>0</v>
      </c>
      <c r="F133" s="5">
        <f t="shared" si="29"/>
        <v>0</v>
      </c>
      <c r="G133" s="5">
        <f t="shared" si="29"/>
        <v>0</v>
      </c>
    </row>
    <row r="134" spans="1:7" x14ac:dyDescent="0.25">
      <c r="A134" s="6" t="s">
        <v>62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f>D134-E134</f>
        <v>0</v>
      </c>
    </row>
    <row r="135" spans="1:7" x14ac:dyDescent="0.25">
      <c r="A135" s="6" t="s">
        <v>63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f t="shared" ref="G135:G136" si="30">D135-E135</f>
        <v>0</v>
      </c>
    </row>
    <row r="136" spans="1:7" x14ac:dyDescent="0.25">
      <c r="A136" s="6" t="s">
        <v>64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f t="shared" si="30"/>
        <v>0</v>
      </c>
    </row>
    <row r="137" spans="1:7" x14ac:dyDescent="0.25">
      <c r="A137" s="4" t="s">
        <v>65</v>
      </c>
      <c r="B137" s="5">
        <f>SUM(B138:B142,B144:B145)</f>
        <v>0</v>
      </c>
      <c r="C137" s="5">
        <f t="shared" ref="C137:G137" si="31">SUM(C138:C142,C144:C145)</f>
        <v>0</v>
      </c>
      <c r="D137" s="5">
        <f t="shared" si="31"/>
        <v>0</v>
      </c>
      <c r="E137" s="5">
        <f t="shared" si="31"/>
        <v>0</v>
      </c>
      <c r="F137" s="5">
        <f t="shared" si="31"/>
        <v>0</v>
      </c>
      <c r="G137" s="5">
        <f t="shared" si="31"/>
        <v>0</v>
      </c>
    </row>
    <row r="138" spans="1:7" x14ac:dyDescent="0.25">
      <c r="A138" s="6" t="s">
        <v>66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f>D138-E138</f>
        <v>0</v>
      </c>
    </row>
    <row r="139" spans="1:7" x14ac:dyDescent="0.25">
      <c r="A139" s="6" t="s">
        <v>67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G139" s="5">
        <f t="shared" ref="G139:G145" si="32">D139-E139</f>
        <v>0</v>
      </c>
    </row>
    <row r="140" spans="1:7" x14ac:dyDescent="0.25">
      <c r="A140" s="6" t="s">
        <v>68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  <c r="G140" s="5">
        <f t="shared" si="32"/>
        <v>0</v>
      </c>
    </row>
    <row r="141" spans="1:7" x14ac:dyDescent="0.25">
      <c r="A141" s="6" t="s">
        <v>69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  <c r="G141" s="5">
        <f t="shared" si="32"/>
        <v>0</v>
      </c>
    </row>
    <row r="142" spans="1:7" x14ac:dyDescent="0.25">
      <c r="A142" s="6" t="s">
        <v>70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G142" s="5">
        <f t="shared" si="32"/>
        <v>0</v>
      </c>
    </row>
    <row r="143" spans="1:7" x14ac:dyDescent="0.25">
      <c r="A143" s="6" t="s">
        <v>71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  <c r="G143" s="5">
        <f t="shared" si="32"/>
        <v>0</v>
      </c>
    </row>
    <row r="144" spans="1:7" x14ac:dyDescent="0.25">
      <c r="A144" s="6" t="s">
        <v>72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  <c r="G144" s="5">
        <f t="shared" si="32"/>
        <v>0</v>
      </c>
    </row>
    <row r="145" spans="1:7" x14ac:dyDescent="0.25">
      <c r="A145" s="6" t="s">
        <v>73</v>
      </c>
      <c r="B145" s="5">
        <v>0</v>
      </c>
      <c r="C145" s="5">
        <v>0</v>
      </c>
      <c r="D145" s="5">
        <v>0</v>
      </c>
      <c r="E145" s="5">
        <v>0</v>
      </c>
      <c r="F145" s="5">
        <v>0</v>
      </c>
      <c r="G145" s="5">
        <f t="shared" si="32"/>
        <v>0</v>
      </c>
    </row>
    <row r="146" spans="1:7" x14ac:dyDescent="0.25">
      <c r="A146" s="4" t="s">
        <v>74</v>
      </c>
      <c r="B146" s="5">
        <f>SUM(B147:B149)</f>
        <v>0</v>
      </c>
      <c r="C146" s="5">
        <f t="shared" ref="C146:G146" si="33">SUM(C147:C149)</f>
        <v>0</v>
      </c>
      <c r="D146" s="5">
        <f t="shared" si="33"/>
        <v>0</v>
      </c>
      <c r="E146" s="5">
        <f t="shared" si="33"/>
        <v>0</v>
      </c>
      <c r="F146" s="5">
        <f t="shared" si="33"/>
        <v>0</v>
      </c>
      <c r="G146" s="5">
        <f t="shared" si="33"/>
        <v>0</v>
      </c>
    </row>
    <row r="147" spans="1:7" x14ac:dyDescent="0.25">
      <c r="A147" s="6" t="s">
        <v>75</v>
      </c>
      <c r="B147" s="5">
        <v>0</v>
      </c>
      <c r="C147" s="5">
        <v>0</v>
      </c>
      <c r="D147" s="5">
        <v>0</v>
      </c>
      <c r="E147" s="5">
        <v>0</v>
      </c>
      <c r="F147" s="5">
        <v>0</v>
      </c>
      <c r="G147" s="5">
        <f>D147-E147</f>
        <v>0</v>
      </c>
    </row>
    <row r="148" spans="1:7" x14ac:dyDescent="0.25">
      <c r="A148" s="6" t="s">
        <v>76</v>
      </c>
      <c r="B148" s="5">
        <v>0</v>
      </c>
      <c r="C148" s="5">
        <v>0</v>
      </c>
      <c r="D148" s="5">
        <v>0</v>
      </c>
      <c r="E148" s="5">
        <v>0</v>
      </c>
      <c r="F148" s="5">
        <v>0</v>
      </c>
      <c r="G148" s="5">
        <f t="shared" ref="G148:G149" si="34">D148-E148</f>
        <v>0</v>
      </c>
    </row>
    <row r="149" spans="1:7" x14ac:dyDescent="0.25">
      <c r="A149" s="6" t="s">
        <v>77</v>
      </c>
      <c r="B149" s="5">
        <v>0</v>
      </c>
      <c r="C149" s="5">
        <v>0</v>
      </c>
      <c r="D149" s="5">
        <v>0</v>
      </c>
      <c r="E149" s="5">
        <v>0</v>
      </c>
      <c r="F149" s="5">
        <v>0</v>
      </c>
      <c r="G149" s="5">
        <f t="shared" si="34"/>
        <v>0</v>
      </c>
    </row>
    <row r="150" spans="1:7" x14ac:dyDescent="0.25">
      <c r="A150" s="4" t="s">
        <v>78</v>
      </c>
      <c r="B150" s="5">
        <f>SUM(B151:B157)</f>
        <v>0</v>
      </c>
      <c r="C150" s="5">
        <f t="shared" ref="C150:G150" si="35">SUM(C151:C157)</f>
        <v>0</v>
      </c>
      <c r="D150" s="5">
        <f t="shared" si="35"/>
        <v>0</v>
      </c>
      <c r="E150" s="5">
        <f t="shared" si="35"/>
        <v>0</v>
      </c>
      <c r="F150" s="5">
        <f t="shared" si="35"/>
        <v>0</v>
      </c>
      <c r="G150" s="5">
        <f t="shared" si="35"/>
        <v>0</v>
      </c>
    </row>
    <row r="151" spans="1:7" x14ac:dyDescent="0.25">
      <c r="A151" s="6" t="s">
        <v>79</v>
      </c>
      <c r="B151" s="5">
        <v>0</v>
      </c>
      <c r="C151" s="5">
        <v>0</v>
      </c>
      <c r="D151" s="5">
        <v>0</v>
      </c>
      <c r="E151" s="5">
        <v>0</v>
      </c>
      <c r="F151" s="5">
        <v>0</v>
      </c>
      <c r="G151" s="5">
        <f>D151-E151</f>
        <v>0</v>
      </c>
    </row>
    <row r="152" spans="1:7" x14ac:dyDescent="0.25">
      <c r="A152" s="6" t="s">
        <v>80</v>
      </c>
      <c r="B152" s="5">
        <v>0</v>
      </c>
      <c r="C152" s="5">
        <v>0</v>
      </c>
      <c r="D152" s="5">
        <v>0</v>
      </c>
      <c r="E152" s="5">
        <v>0</v>
      </c>
      <c r="F152" s="5">
        <v>0</v>
      </c>
      <c r="G152" s="5">
        <f t="shared" ref="G152:G157" si="36">D152-E152</f>
        <v>0</v>
      </c>
    </row>
    <row r="153" spans="1:7" x14ac:dyDescent="0.25">
      <c r="A153" s="6" t="s">
        <v>81</v>
      </c>
      <c r="B153" s="5">
        <v>0</v>
      </c>
      <c r="C153" s="5">
        <v>0</v>
      </c>
      <c r="D153" s="5">
        <v>0</v>
      </c>
      <c r="E153" s="5">
        <v>0</v>
      </c>
      <c r="F153" s="5">
        <v>0</v>
      </c>
      <c r="G153" s="5">
        <f t="shared" si="36"/>
        <v>0</v>
      </c>
    </row>
    <row r="154" spans="1:7" x14ac:dyDescent="0.25">
      <c r="A154" s="10" t="s">
        <v>82</v>
      </c>
      <c r="B154" s="5">
        <v>0</v>
      </c>
      <c r="C154" s="5">
        <v>0</v>
      </c>
      <c r="D154" s="5">
        <v>0</v>
      </c>
      <c r="E154" s="5">
        <v>0</v>
      </c>
      <c r="F154" s="5">
        <v>0</v>
      </c>
      <c r="G154" s="5">
        <f t="shared" si="36"/>
        <v>0</v>
      </c>
    </row>
    <row r="155" spans="1:7" x14ac:dyDescent="0.25">
      <c r="A155" s="6" t="s">
        <v>83</v>
      </c>
      <c r="B155" s="5">
        <v>0</v>
      </c>
      <c r="C155" s="5">
        <v>0</v>
      </c>
      <c r="D155" s="5">
        <v>0</v>
      </c>
      <c r="E155" s="5">
        <v>0</v>
      </c>
      <c r="F155" s="5">
        <v>0</v>
      </c>
      <c r="G155" s="5">
        <f t="shared" si="36"/>
        <v>0</v>
      </c>
    </row>
    <row r="156" spans="1:7" x14ac:dyDescent="0.25">
      <c r="A156" s="6" t="s">
        <v>84</v>
      </c>
      <c r="B156" s="5">
        <v>0</v>
      </c>
      <c r="C156" s="5">
        <v>0</v>
      </c>
      <c r="D156" s="5">
        <v>0</v>
      </c>
      <c r="E156" s="5">
        <v>0</v>
      </c>
      <c r="F156" s="5">
        <v>0</v>
      </c>
      <c r="G156" s="5">
        <f t="shared" si="36"/>
        <v>0</v>
      </c>
    </row>
    <row r="157" spans="1:7" x14ac:dyDescent="0.25">
      <c r="A157" s="6" t="s">
        <v>85</v>
      </c>
      <c r="B157" s="5">
        <v>0</v>
      </c>
      <c r="C157" s="5">
        <v>0</v>
      </c>
      <c r="D157" s="5">
        <v>0</v>
      </c>
      <c r="E157" s="5">
        <v>0</v>
      </c>
      <c r="F157" s="5">
        <v>0</v>
      </c>
      <c r="G157" s="5">
        <f t="shared" si="36"/>
        <v>0</v>
      </c>
    </row>
    <row r="158" spans="1:7" x14ac:dyDescent="0.25">
      <c r="A158" s="11"/>
      <c r="B158" s="8"/>
      <c r="C158" s="8"/>
      <c r="D158" s="8"/>
      <c r="E158" s="8"/>
      <c r="F158" s="8"/>
      <c r="G158" s="8"/>
    </row>
    <row r="159" spans="1:7" x14ac:dyDescent="0.25">
      <c r="A159" s="12" t="s">
        <v>87</v>
      </c>
      <c r="B159" s="3">
        <f>B9+B84</f>
        <v>2125182250</v>
      </c>
      <c r="C159" s="3">
        <f t="shared" ref="C159:G159" si="37">C9+C84</f>
        <v>532563929.54000002</v>
      </c>
      <c r="D159" s="3">
        <f t="shared" si="37"/>
        <v>2657746179.5400004</v>
      </c>
      <c r="E159" s="3">
        <f t="shared" si="37"/>
        <v>831480741.23000026</v>
      </c>
      <c r="F159" s="3">
        <f t="shared" si="37"/>
        <v>829157744.6400001</v>
      </c>
      <c r="G159" s="3">
        <f t="shared" si="37"/>
        <v>1826265438.3099999</v>
      </c>
    </row>
    <row r="160" spans="1:7" x14ac:dyDescent="0.25">
      <c r="A160" s="25"/>
      <c r="B160" s="36"/>
      <c r="C160" s="36"/>
      <c r="D160" s="36"/>
      <c r="E160" s="36"/>
      <c r="F160" s="36"/>
      <c r="G160" s="36"/>
    </row>
    <row r="161" s="16" customFormat="1" x14ac:dyDescent="0.25"/>
    <row r="162" s="16" customFormat="1" x14ac:dyDescent="0.25"/>
    <row r="163" s="16" customFormat="1" x14ac:dyDescent="0.25"/>
    <row r="164" s="16" customFormat="1" x14ac:dyDescent="0.25"/>
    <row r="165" s="16" customFormat="1" x14ac:dyDescent="0.25"/>
    <row r="166" s="16" customFormat="1" x14ac:dyDescent="0.25"/>
    <row r="167" s="16" customFormat="1" x14ac:dyDescent="0.25"/>
    <row r="168" s="16" customFormat="1" x14ac:dyDescent="0.25"/>
    <row r="169" s="16" customFormat="1" x14ac:dyDescent="0.25"/>
    <row r="170" s="16" customFormat="1" x14ac:dyDescent="0.25"/>
    <row r="171" s="16" customFormat="1" x14ac:dyDescent="0.25"/>
    <row r="172" s="16" customFormat="1" x14ac:dyDescent="0.25"/>
    <row r="173" s="16" customFormat="1" x14ac:dyDescent="0.25"/>
    <row r="174" s="16" customFormat="1" x14ac:dyDescent="0.25"/>
    <row r="175" s="16" customFormat="1" x14ac:dyDescent="0.25"/>
    <row r="176" s="16" customFormat="1" x14ac:dyDescent="0.25"/>
    <row r="177" s="16" customFormat="1" x14ac:dyDescent="0.25"/>
    <row r="178" s="16" customFormat="1" x14ac:dyDescent="0.25"/>
    <row r="179" s="16" customFormat="1" x14ac:dyDescent="0.25"/>
    <row r="180" s="16" customFormat="1" x14ac:dyDescent="0.25"/>
    <row r="181" s="16" customFormat="1" x14ac:dyDescent="0.25"/>
    <row r="182" s="16" customFormat="1" x14ac:dyDescent="0.25"/>
    <row r="183" s="16" customFormat="1" x14ac:dyDescent="0.25"/>
    <row r="184" s="16" customFormat="1" x14ac:dyDescent="0.25"/>
    <row r="185" s="16" customFormat="1" x14ac:dyDescent="0.25"/>
    <row r="186" s="16" customFormat="1" x14ac:dyDescent="0.25"/>
    <row r="187" s="16" customFormat="1" x14ac:dyDescent="0.25"/>
    <row r="188" s="16" customFormat="1" x14ac:dyDescent="0.25"/>
    <row r="189" s="16" customFormat="1" x14ac:dyDescent="0.25"/>
    <row r="190" s="16" customFormat="1" x14ac:dyDescent="0.25"/>
    <row r="191" s="16" customFormat="1" x14ac:dyDescent="0.25"/>
    <row r="192" s="16" customFormat="1" x14ac:dyDescent="0.25"/>
    <row r="193" s="16" customFormat="1" x14ac:dyDescent="0.25"/>
    <row r="194" s="16" customFormat="1" x14ac:dyDescent="0.25"/>
    <row r="195" s="16" customFormat="1" x14ac:dyDescent="0.25"/>
    <row r="196" s="16" customFormat="1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C6DE7AAC-C7D8-424D-8840-829D2F0FC115}">
      <formula1>-1.79769313486231E+100</formula1>
      <formula2>1.79769313486231E+100</formula2>
    </dataValidation>
  </dataValidations>
  <pageMargins left="0.25" right="0.25" top="0.75" bottom="0.75" header="0.3" footer="0.3"/>
  <pageSetup scale="62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29200-EAF9-42B9-A61B-506F7F80FA2E}">
  <dimension ref="A1:X70"/>
  <sheetViews>
    <sheetView zoomScale="80" zoomScaleNormal="80" workbookViewId="0">
      <selection activeCell="A2" sqref="A2:G2"/>
    </sheetView>
  </sheetViews>
  <sheetFormatPr baseColWidth="10" defaultRowHeight="15" x14ac:dyDescent="0.25"/>
  <cols>
    <col min="1" max="1" width="54.7109375" bestFit="1" customWidth="1"/>
    <col min="2" max="7" width="18.7109375" customWidth="1"/>
    <col min="8" max="24" width="11.42578125" style="16"/>
  </cols>
  <sheetData>
    <row r="1" spans="1:7" ht="21" x14ac:dyDescent="0.25">
      <c r="A1" s="44" t="s">
        <v>148</v>
      </c>
      <c r="B1" s="44"/>
      <c r="C1" s="44"/>
      <c r="D1" s="44"/>
      <c r="E1" s="44"/>
      <c r="F1" s="44"/>
      <c r="G1" s="44"/>
    </row>
    <row r="2" spans="1:7" x14ac:dyDescent="0.25">
      <c r="A2" s="45" t="str">
        <f>ENTE_PUBLICO_A</f>
        <v>PODER JUDICIAL DEL ESTADO DE GUANAJUATO, Gobierno del Estado de Guanajuato (a)</v>
      </c>
      <c r="B2" s="46"/>
      <c r="C2" s="46"/>
      <c r="D2" s="46"/>
      <c r="E2" s="46"/>
      <c r="F2" s="46"/>
      <c r="G2" s="47"/>
    </row>
    <row r="3" spans="1:7" x14ac:dyDescent="0.25">
      <c r="A3" s="48" t="s">
        <v>1</v>
      </c>
      <c r="B3" s="49"/>
      <c r="C3" s="49"/>
      <c r="D3" s="49"/>
      <c r="E3" s="49"/>
      <c r="F3" s="49"/>
      <c r="G3" s="50"/>
    </row>
    <row r="4" spans="1:7" x14ac:dyDescent="0.25">
      <c r="A4" s="48" t="s">
        <v>149</v>
      </c>
      <c r="B4" s="49"/>
      <c r="C4" s="49"/>
      <c r="D4" s="49"/>
      <c r="E4" s="49"/>
      <c r="F4" s="49"/>
      <c r="G4" s="50"/>
    </row>
    <row r="5" spans="1:7" x14ac:dyDescent="0.25">
      <c r="A5" s="48" t="s">
        <v>194</v>
      </c>
      <c r="B5" s="49"/>
      <c r="C5" s="49"/>
      <c r="D5" s="49"/>
      <c r="E5" s="49"/>
      <c r="F5" s="49"/>
      <c r="G5" s="50"/>
    </row>
    <row r="6" spans="1:7" x14ac:dyDescent="0.25">
      <c r="A6" s="51" t="s">
        <v>3</v>
      </c>
      <c r="B6" s="52"/>
      <c r="C6" s="52"/>
      <c r="D6" s="52"/>
      <c r="E6" s="52"/>
      <c r="F6" s="52"/>
      <c r="G6" s="53"/>
    </row>
    <row r="7" spans="1:7" x14ac:dyDescent="0.25">
      <c r="A7" s="39" t="s">
        <v>4</v>
      </c>
      <c r="B7" s="41" t="s">
        <v>5</v>
      </c>
      <c r="C7" s="41"/>
      <c r="D7" s="41"/>
      <c r="E7" s="41"/>
      <c r="F7" s="41"/>
      <c r="G7" s="42" t="s">
        <v>6</v>
      </c>
    </row>
    <row r="8" spans="1:7" ht="30" x14ac:dyDescent="0.25">
      <c r="A8" s="40"/>
      <c r="B8" s="13" t="s">
        <v>7</v>
      </c>
      <c r="C8" s="1" t="s">
        <v>150</v>
      </c>
      <c r="D8" s="13" t="s">
        <v>134</v>
      </c>
      <c r="E8" s="13" t="s">
        <v>10</v>
      </c>
      <c r="F8" s="13" t="s">
        <v>93</v>
      </c>
      <c r="G8" s="43"/>
    </row>
    <row r="9" spans="1:7" x14ac:dyDescent="0.25">
      <c r="A9" s="2" t="s">
        <v>151</v>
      </c>
      <c r="B9" s="27">
        <f>SUM(B10:GASTO_NE_FIN_01)</f>
        <v>2125182250</v>
      </c>
      <c r="C9" s="27">
        <f>SUM(C10:GASTO_NE_FIN_02)</f>
        <v>532563929.53999996</v>
      </c>
      <c r="D9" s="27">
        <f>SUM(D10:GASTO_NE_FIN_03)</f>
        <v>2657746179.54</v>
      </c>
      <c r="E9" s="27">
        <f>SUM(E10:GASTO_NE_FIN_04)</f>
        <v>831480741.23000002</v>
      </c>
      <c r="F9" s="27">
        <f>SUM(F10:GASTO_NE_FIN_05)</f>
        <v>829157744.63999987</v>
      </c>
      <c r="G9" s="27">
        <f>SUM(G10:GASTO_NE_FIN_06)</f>
        <v>1826265438.3099999</v>
      </c>
    </row>
    <row r="10" spans="1:7" x14ac:dyDescent="0.25">
      <c r="A10" s="28" t="s">
        <v>152</v>
      </c>
      <c r="B10" s="5">
        <v>10418518</v>
      </c>
      <c r="C10" s="5">
        <v>-488999.99999999994</v>
      </c>
      <c r="D10" s="5">
        <v>9929518</v>
      </c>
      <c r="E10" s="5">
        <v>2944835.8000000007</v>
      </c>
      <c r="F10" s="5">
        <v>2930597.9400000009</v>
      </c>
      <c r="G10" s="5">
        <f>D10-E10</f>
        <v>6984682.1999999993</v>
      </c>
    </row>
    <row r="11" spans="1:7" x14ac:dyDescent="0.25">
      <c r="A11" s="28" t="s">
        <v>153</v>
      </c>
      <c r="B11" s="5">
        <v>5943044</v>
      </c>
      <c r="C11" s="5">
        <v>0</v>
      </c>
      <c r="D11" s="5">
        <v>5943044</v>
      </c>
      <c r="E11" s="5">
        <v>2420046.2000000002</v>
      </c>
      <c r="F11" s="5">
        <v>2420046.2000000002</v>
      </c>
      <c r="G11" s="5">
        <f t="shared" ref="G11:G41" si="0">D11-E11</f>
        <v>3522997.8</v>
      </c>
    </row>
    <row r="12" spans="1:7" x14ac:dyDescent="0.25">
      <c r="A12" s="28" t="s">
        <v>154</v>
      </c>
      <c r="B12" s="5">
        <v>90942087</v>
      </c>
      <c r="C12" s="5">
        <v>4021280</v>
      </c>
      <c r="D12" s="5">
        <v>94963367</v>
      </c>
      <c r="E12" s="5">
        <v>25476961.270000003</v>
      </c>
      <c r="F12" s="5">
        <v>25311998.750000004</v>
      </c>
      <c r="G12" s="5">
        <f t="shared" si="0"/>
        <v>69486405.729999989</v>
      </c>
    </row>
    <row r="13" spans="1:7" x14ac:dyDescent="0.25">
      <c r="A13" s="28" t="s">
        <v>155</v>
      </c>
      <c r="B13" s="5">
        <v>10477352</v>
      </c>
      <c r="C13" s="5">
        <v>-53288.540000000015</v>
      </c>
      <c r="D13" s="5">
        <v>10424063.460000001</v>
      </c>
      <c r="E13" s="5">
        <v>4304878.2500000009</v>
      </c>
      <c r="F13" s="5">
        <v>4304878.2500000009</v>
      </c>
      <c r="G13" s="5">
        <f t="shared" si="0"/>
        <v>6119185.21</v>
      </c>
    </row>
    <row r="14" spans="1:7" x14ac:dyDescent="0.25">
      <c r="A14" s="28" t="s">
        <v>156</v>
      </c>
      <c r="B14" s="5">
        <v>150224194</v>
      </c>
      <c r="C14" s="5">
        <v>231549.63000000082</v>
      </c>
      <c r="D14" s="5">
        <v>150455743.63</v>
      </c>
      <c r="E14" s="5">
        <v>62311463.660000004</v>
      </c>
      <c r="F14" s="5">
        <v>62227792.330000006</v>
      </c>
      <c r="G14" s="5">
        <f t="shared" si="0"/>
        <v>88144279.969999999</v>
      </c>
    </row>
    <row r="15" spans="1:7" x14ac:dyDescent="0.25">
      <c r="A15" s="28" t="s">
        <v>157</v>
      </c>
      <c r="B15" s="5">
        <v>108071761</v>
      </c>
      <c r="C15" s="5">
        <v>-1762957.5199999996</v>
      </c>
      <c r="D15" s="5">
        <v>106308803.48</v>
      </c>
      <c r="E15" s="5">
        <v>36047166.529999979</v>
      </c>
      <c r="F15" s="5">
        <v>35986861.319999985</v>
      </c>
      <c r="G15" s="5">
        <f t="shared" si="0"/>
        <v>70261636.950000018</v>
      </c>
    </row>
    <row r="16" spans="1:7" x14ac:dyDescent="0.25">
      <c r="A16" s="28" t="s">
        <v>158</v>
      </c>
      <c r="B16" s="5">
        <v>60000377</v>
      </c>
      <c r="C16" s="5">
        <v>-1725000.0000000002</v>
      </c>
      <c r="D16" s="5">
        <v>58275377</v>
      </c>
      <c r="E16" s="5">
        <v>21694624.550000001</v>
      </c>
      <c r="F16" s="5">
        <v>21694624.550000001</v>
      </c>
      <c r="G16" s="5">
        <f t="shared" si="0"/>
        <v>36580752.450000003</v>
      </c>
    </row>
    <row r="17" spans="1:7" x14ac:dyDescent="0.25">
      <c r="A17" s="28" t="s">
        <v>159</v>
      </c>
      <c r="B17" s="5">
        <v>196280110</v>
      </c>
      <c r="C17" s="5">
        <v>-3575000</v>
      </c>
      <c r="D17" s="5">
        <v>192705110</v>
      </c>
      <c r="E17" s="5">
        <v>78613315.550000012</v>
      </c>
      <c r="F17" s="5">
        <v>78619858.689999998</v>
      </c>
      <c r="G17" s="5">
        <f t="shared" si="0"/>
        <v>114091794.44999999</v>
      </c>
    </row>
    <row r="18" spans="1:7" x14ac:dyDescent="0.25">
      <c r="A18" s="28" t="s">
        <v>160</v>
      </c>
      <c r="B18" s="5">
        <v>456288684</v>
      </c>
      <c r="C18" s="5">
        <v>-1303754.04</v>
      </c>
      <c r="D18" s="5">
        <v>454984929.95999998</v>
      </c>
      <c r="E18" s="5">
        <v>158757337.34999996</v>
      </c>
      <c r="F18" s="5">
        <v>157433080.69999993</v>
      </c>
      <c r="G18" s="5">
        <f t="shared" si="0"/>
        <v>296227592.61000001</v>
      </c>
    </row>
    <row r="19" spans="1:7" x14ac:dyDescent="0.25">
      <c r="A19" s="28" t="s">
        <v>161</v>
      </c>
      <c r="B19" s="5">
        <v>138135779</v>
      </c>
      <c r="C19" s="5">
        <v>400000.00000000017</v>
      </c>
      <c r="D19" s="5">
        <v>138535779</v>
      </c>
      <c r="E19" s="5">
        <v>58562249.900000006</v>
      </c>
      <c r="F19" s="5">
        <v>58562249.900000006</v>
      </c>
      <c r="G19" s="5">
        <f t="shared" si="0"/>
        <v>79973529.099999994</v>
      </c>
    </row>
    <row r="20" spans="1:7" x14ac:dyDescent="0.25">
      <c r="A20" s="28" t="s">
        <v>162</v>
      </c>
      <c r="B20" s="5">
        <v>65828275</v>
      </c>
      <c r="C20" s="5">
        <v>168990.58999999991</v>
      </c>
      <c r="D20" s="5">
        <v>65997265.590000004</v>
      </c>
      <c r="E20" s="5">
        <v>27497979.560000002</v>
      </c>
      <c r="F20" s="5">
        <v>27497979.560000002</v>
      </c>
      <c r="G20" s="5">
        <f t="shared" si="0"/>
        <v>38499286.030000001</v>
      </c>
    </row>
    <row r="21" spans="1:7" x14ac:dyDescent="0.25">
      <c r="A21" s="28" t="s">
        <v>163</v>
      </c>
      <c r="B21" s="5">
        <v>283991778</v>
      </c>
      <c r="C21" s="5">
        <v>-786492.43999999971</v>
      </c>
      <c r="D21" s="5">
        <v>283205285.56</v>
      </c>
      <c r="E21" s="5">
        <v>107151088.85000001</v>
      </c>
      <c r="F21" s="5">
        <v>106924792.32000001</v>
      </c>
      <c r="G21" s="5">
        <f t="shared" si="0"/>
        <v>176054196.70999998</v>
      </c>
    </row>
    <row r="22" spans="1:7" x14ac:dyDescent="0.25">
      <c r="A22" s="28" t="s">
        <v>164</v>
      </c>
      <c r="B22" s="5">
        <v>157043214</v>
      </c>
      <c r="C22" s="5">
        <v>-2332093.88</v>
      </c>
      <c r="D22" s="5">
        <v>154711120.12</v>
      </c>
      <c r="E22" s="5">
        <v>64782479.339999996</v>
      </c>
      <c r="F22" s="5">
        <v>64643723.169999994</v>
      </c>
      <c r="G22" s="5">
        <f t="shared" si="0"/>
        <v>89928640.780000001</v>
      </c>
    </row>
    <row r="23" spans="1:7" x14ac:dyDescent="0.25">
      <c r="A23" s="28" t="s">
        <v>165</v>
      </c>
      <c r="B23" s="5">
        <v>29437565</v>
      </c>
      <c r="C23" s="5">
        <v>140175.03</v>
      </c>
      <c r="D23" s="5">
        <v>29577740.030000001</v>
      </c>
      <c r="E23" s="5">
        <v>12440501.600000001</v>
      </c>
      <c r="F23" s="5">
        <v>12443897.98</v>
      </c>
      <c r="G23" s="5">
        <f t="shared" si="0"/>
        <v>17137238.43</v>
      </c>
    </row>
    <row r="24" spans="1:7" x14ac:dyDescent="0.25">
      <c r="A24" s="28" t="s">
        <v>166</v>
      </c>
      <c r="B24" s="5">
        <v>35873147</v>
      </c>
      <c r="C24" s="5">
        <v>-470000</v>
      </c>
      <c r="D24" s="5">
        <v>35403147</v>
      </c>
      <c r="E24" s="5">
        <v>13390539.91</v>
      </c>
      <c r="F24" s="5">
        <v>13390539.91</v>
      </c>
      <c r="G24" s="5">
        <f t="shared" si="0"/>
        <v>22012607.09</v>
      </c>
    </row>
    <row r="25" spans="1:7" x14ac:dyDescent="0.25">
      <c r="A25" s="28" t="s">
        <v>167</v>
      </c>
      <c r="B25" s="5">
        <v>8083779</v>
      </c>
      <c r="C25" s="5">
        <v>0</v>
      </c>
      <c r="D25" s="5">
        <v>8083779</v>
      </c>
      <c r="E25" s="5">
        <v>3305967.6300000008</v>
      </c>
      <c r="F25" s="5">
        <v>3305967.6300000008</v>
      </c>
      <c r="G25" s="5">
        <f t="shared" si="0"/>
        <v>4777811.3699999992</v>
      </c>
    </row>
    <row r="26" spans="1:7" x14ac:dyDescent="0.25">
      <c r="A26" s="28" t="s">
        <v>168</v>
      </c>
      <c r="B26" s="5">
        <v>27572152</v>
      </c>
      <c r="C26" s="5">
        <v>-1708290.11</v>
      </c>
      <c r="D26" s="5">
        <v>25863861.890000001</v>
      </c>
      <c r="E26" s="5">
        <v>7665129.6499999985</v>
      </c>
      <c r="F26" s="5">
        <v>7665129.6499999985</v>
      </c>
      <c r="G26" s="5">
        <f t="shared" si="0"/>
        <v>18198732.240000002</v>
      </c>
    </row>
    <row r="27" spans="1:7" x14ac:dyDescent="0.25">
      <c r="A27" s="28" t="s">
        <v>169</v>
      </c>
      <c r="B27" s="5">
        <v>27537148</v>
      </c>
      <c r="C27" s="5">
        <v>4724642.91</v>
      </c>
      <c r="D27" s="5">
        <v>32261790.91</v>
      </c>
      <c r="E27" s="5">
        <v>12213089.99</v>
      </c>
      <c r="F27" s="5">
        <v>12213089.99</v>
      </c>
      <c r="G27" s="5">
        <f t="shared" si="0"/>
        <v>20048700.920000002</v>
      </c>
    </row>
    <row r="28" spans="1:7" x14ac:dyDescent="0.25">
      <c r="A28" s="28" t="s">
        <v>170</v>
      </c>
      <c r="B28" s="5">
        <v>10022844</v>
      </c>
      <c r="C28" s="5">
        <v>203211.94999999995</v>
      </c>
      <c r="D28" s="5">
        <v>10226055.949999999</v>
      </c>
      <c r="E28" s="5">
        <v>4006823.39</v>
      </c>
      <c r="F28" s="5">
        <v>3956829.9299999997</v>
      </c>
      <c r="G28" s="5">
        <f t="shared" si="0"/>
        <v>6219232.5599999987</v>
      </c>
    </row>
    <row r="29" spans="1:7" x14ac:dyDescent="0.25">
      <c r="A29" s="28" t="s">
        <v>171</v>
      </c>
      <c r="B29" s="5">
        <v>6349326</v>
      </c>
      <c r="C29" s="5">
        <v>9656.8100000000122</v>
      </c>
      <c r="D29" s="5">
        <v>6358982.8099999996</v>
      </c>
      <c r="E29" s="5">
        <v>2684683.57</v>
      </c>
      <c r="F29" s="5">
        <v>2684683.57</v>
      </c>
      <c r="G29" s="5">
        <f t="shared" si="0"/>
        <v>3674299.2399999998</v>
      </c>
    </row>
    <row r="30" spans="1:7" x14ac:dyDescent="0.25">
      <c r="A30" s="28" t="s">
        <v>172</v>
      </c>
      <c r="B30" s="5">
        <v>4723459</v>
      </c>
      <c r="C30" s="5">
        <v>6958.5799999999945</v>
      </c>
      <c r="D30" s="5">
        <v>4730417.58</v>
      </c>
      <c r="E30" s="5">
        <v>1989351.02</v>
      </c>
      <c r="F30" s="5">
        <v>1989351.02</v>
      </c>
      <c r="G30" s="5">
        <f t="shared" si="0"/>
        <v>2741066.56</v>
      </c>
    </row>
    <row r="31" spans="1:7" x14ac:dyDescent="0.25">
      <c r="A31" s="28" t="s">
        <v>173</v>
      </c>
      <c r="B31" s="5">
        <v>54969316</v>
      </c>
      <c r="C31" s="5">
        <v>-1237597.5100000002</v>
      </c>
      <c r="D31" s="5">
        <v>53731718.490000002</v>
      </c>
      <c r="E31" s="5">
        <v>21168474.110000003</v>
      </c>
      <c r="F31" s="5">
        <v>21168474.110000003</v>
      </c>
      <c r="G31" s="5">
        <f t="shared" si="0"/>
        <v>32563244.379999999</v>
      </c>
    </row>
    <row r="32" spans="1:7" x14ac:dyDescent="0.25">
      <c r="A32" s="28" t="s">
        <v>174</v>
      </c>
      <c r="B32" s="5">
        <v>21852796</v>
      </c>
      <c r="C32" s="5">
        <v>-526992.85</v>
      </c>
      <c r="D32" s="5">
        <v>21325803.149999999</v>
      </c>
      <c r="E32" s="5">
        <v>1756606.32</v>
      </c>
      <c r="F32" s="5">
        <v>1756606.32</v>
      </c>
      <c r="G32" s="5">
        <f t="shared" si="0"/>
        <v>19569196.829999998</v>
      </c>
    </row>
    <row r="33" spans="1:7" x14ac:dyDescent="0.25">
      <c r="A33" s="28" t="s">
        <v>175</v>
      </c>
      <c r="B33" s="5">
        <v>2143841</v>
      </c>
      <c r="C33" s="5">
        <v>1992.8499999999913</v>
      </c>
      <c r="D33" s="5">
        <v>2145833.85</v>
      </c>
      <c r="E33" s="5">
        <v>813633.57</v>
      </c>
      <c r="F33" s="5">
        <v>813633.57</v>
      </c>
      <c r="G33" s="5">
        <f t="shared" si="0"/>
        <v>1332200.2800000003</v>
      </c>
    </row>
    <row r="34" spans="1:7" x14ac:dyDescent="0.25">
      <c r="A34" s="28" t="s">
        <v>176</v>
      </c>
      <c r="B34" s="5">
        <v>3106388</v>
      </c>
      <c r="C34" s="5">
        <v>0</v>
      </c>
      <c r="D34" s="5">
        <v>3106388</v>
      </c>
      <c r="E34" s="5">
        <v>891593.1100000001</v>
      </c>
      <c r="F34" s="5">
        <v>891593.1100000001</v>
      </c>
      <c r="G34" s="5">
        <f t="shared" si="0"/>
        <v>2214794.8899999997</v>
      </c>
    </row>
    <row r="35" spans="1:7" x14ac:dyDescent="0.25">
      <c r="A35" s="28" t="s">
        <v>177</v>
      </c>
      <c r="B35" s="5">
        <v>16816888</v>
      </c>
      <c r="C35" s="5">
        <v>82683.709999999977</v>
      </c>
      <c r="D35" s="5">
        <v>16899571.710000001</v>
      </c>
      <c r="E35" s="5">
        <v>7001710.7800000012</v>
      </c>
      <c r="F35" s="5">
        <v>7001710.7800000012</v>
      </c>
      <c r="G35" s="5">
        <f t="shared" si="0"/>
        <v>9897860.9299999997</v>
      </c>
    </row>
    <row r="36" spans="1:7" x14ac:dyDescent="0.25">
      <c r="A36" s="28" t="s">
        <v>178</v>
      </c>
      <c r="B36" s="5">
        <v>9530071</v>
      </c>
      <c r="C36" s="5">
        <v>-82683.709999999992</v>
      </c>
      <c r="D36" s="5">
        <v>9447387.2899999991</v>
      </c>
      <c r="E36" s="5">
        <v>3794713.27</v>
      </c>
      <c r="F36" s="5">
        <v>3794713.27</v>
      </c>
      <c r="G36" s="5">
        <f t="shared" si="0"/>
        <v>5652674.0199999996</v>
      </c>
    </row>
    <row r="37" spans="1:7" x14ac:dyDescent="0.25">
      <c r="A37" s="28" t="s">
        <v>179</v>
      </c>
      <c r="B37" s="5">
        <v>104144325</v>
      </c>
      <c r="C37" s="5">
        <v>9648000</v>
      </c>
      <c r="D37" s="5">
        <v>113792325</v>
      </c>
      <c r="E37" s="5">
        <v>34420794.609999999</v>
      </c>
      <c r="F37" s="5">
        <v>34377358.649999999</v>
      </c>
      <c r="G37" s="5">
        <f t="shared" si="0"/>
        <v>79371530.390000001</v>
      </c>
    </row>
    <row r="38" spans="1:7" x14ac:dyDescent="0.25">
      <c r="A38" s="28" t="s">
        <v>180</v>
      </c>
      <c r="B38" s="5">
        <v>0</v>
      </c>
      <c r="C38" s="5">
        <v>205186174.43000001</v>
      </c>
      <c r="D38" s="5">
        <v>205186174.43000001</v>
      </c>
      <c r="E38" s="5">
        <v>316158.13</v>
      </c>
      <c r="F38" s="5">
        <v>316158.13</v>
      </c>
      <c r="G38" s="5">
        <f t="shared" si="0"/>
        <v>204870016.30000001</v>
      </c>
    </row>
    <row r="39" spans="1:7" x14ac:dyDescent="0.25">
      <c r="A39" s="28" t="s">
        <v>181</v>
      </c>
      <c r="B39" s="5">
        <v>29374032</v>
      </c>
      <c r="C39" s="5">
        <v>187615558.88999999</v>
      </c>
      <c r="D39" s="5">
        <v>216989590.88999999</v>
      </c>
      <c r="E39" s="5">
        <v>8113830.7700000005</v>
      </c>
      <c r="F39" s="5">
        <v>8113830.7700000005</v>
      </c>
      <c r="G39" s="5">
        <f t="shared" si="0"/>
        <v>208875760.11999997</v>
      </c>
    </row>
    <row r="40" spans="1:7" x14ac:dyDescent="0.25">
      <c r="A40" s="28" t="s">
        <v>182</v>
      </c>
      <c r="B40" s="5">
        <v>0</v>
      </c>
      <c r="C40" s="5">
        <v>133866851.03</v>
      </c>
      <c r="D40" s="5">
        <v>133866851.03</v>
      </c>
      <c r="E40" s="5">
        <v>44942712.990000002</v>
      </c>
      <c r="F40" s="5">
        <v>44715692.57</v>
      </c>
      <c r="G40" s="5">
        <f t="shared" si="0"/>
        <v>88924138.039999992</v>
      </c>
    </row>
    <row r="41" spans="1:7" x14ac:dyDescent="0.25">
      <c r="A41" s="28" t="s">
        <v>183</v>
      </c>
      <c r="B41" s="5">
        <v>0</v>
      </c>
      <c r="C41" s="5">
        <v>2309353.73</v>
      </c>
      <c r="D41" s="5">
        <v>2309353.73</v>
      </c>
      <c r="E41" s="5">
        <v>0</v>
      </c>
      <c r="F41" s="5">
        <v>0</v>
      </c>
      <c r="G41" s="5">
        <f t="shared" si="0"/>
        <v>2309353.73</v>
      </c>
    </row>
    <row r="42" spans="1:7" x14ac:dyDescent="0.25">
      <c r="A42" s="29" t="s">
        <v>184</v>
      </c>
      <c r="B42" s="8"/>
      <c r="C42" s="8"/>
      <c r="D42" s="8"/>
      <c r="E42" s="8"/>
      <c r="F42" s="8"/>
      <c r="G42" s="8"/>
    </row>
    <row r="43" spans="1:7" x14ac:dyDescent="0.25">
      <c r="A43" s="9" t="s">
        <v>185</v>
      </c>
      <c r="B43" s="3">
        <f>SUM(B44:GASTO_E_FIN_01)</f>
        <v>0</v>
      </c>
      <c r="C43" s="3">
        <f>SUM(C44:GASTO_E_FIN_02)</f>
        <v>0</v>
      </c>
      <c r="D43" s="3">
        <f>SUM(D44:GASTO_E_FIN_03)</f>
        <v>0</v>
      </c>
      <c r="E43" s="3">
        <f>SUM(E44:GASTO_E_FIN_04)</f>
        <v>0</v>
      </c>
      <c r="F43" s="3">
        <f>SUM(F44:GASTO_E_FIN_05)</f>
        <v>0</v>
      </c>
      <c r="G43" s="3">
        <f>SUM(G44:GASTO_E_FIN_06)</f>
        <v>0</v>
      </c>
    </row>
    <row r="44" spans="1:7" x14ac:dyDescent="0.25">
      <c r="A44" s="30" t="s">
        <v>186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f>D44-E44</f>
        <v>0</v>
      </c>
    </row>
    <row r="45" spans="1:7" x14ac:dyDescent="0.25">
      <c r="A45" s="30" t="s">
        <v>187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f t="shared" ref="G45:G51" si="1">D45-E45</f>
        <v>0</v>
      </c>
    </row>
    <row r="46" spans="1:7" x14ac:dyDescent="0.25">
      <c r="A46" s="30" t="s">
        <v>188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f t="shared" si="1"/>
        <v>0</v>
      </c>
    </row>
    <row r="47" spans="1:7" x14ac:dyDescent="0.25">
      <c r="A47" s="30" t="s">
        <v>189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f t="shared" si="1"/>
        <v>0</v>
      </c>
    </row>
    <row r="48" spans="1:7" x14ac:dyDescent="0.25">
      <c r="A48" s="30" t="s">
        <v>190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f t="shared" si="1"/>
        <v>0</v>
      </c>
    </row>
    <row r="49" spans="1:7" x14ac:dyDescent="0.25">
      <c r="A49" s="30" t="s">
        <v>191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f t="shared" si="1"/>
        <v>0</v>
      </c>
    </row>
    <row r="50" spans="1:7" x14ac:dyDescent="0.25">
      <c r="A50" s="30" t="s">
        <v>192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f t="shared" si="1"/>
        <v>0</v>
      </c>
    </row>
    <row r="51" spans="1:7" x14ac:dyDescent="0.25">
      <c r="A51" s="30" t="s">
        <v>193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f t="shared" si="1"/>
        <v>0</v>
      </c>
    </row>
    <row r="52" spans="1:7" x14ac:dyDescent="0.25">
      <c r="A52" s="29" t="s">
        <v>184</v>
      </c>
      <c r="B52" s="8"/>
      <c r="C52" s="8"/>
      <c r="D52" s="8"/>
      <c r="E52" s="8"/>
      <c r="F52" s="8"/>
      <c r="G52" s="8"/>
    </row>
    <row r="53" spans="1:7" x14ac:dyDescent="0.25">
      <c r="A53" s="9" t="s">
        <v>87</v>
      </c>
      <c r="B53" s="3">
        <f>lñhkl+GASTO_E_T1</f>
        <v>2125182250</v>
      </c>
      <c r="C53" s="3">
        <f>GASTO_NE_T2+GASTO_E_T2</f>
        <v>532563929.53999996</v>
      </c>
      <c r="D53" s="3">
        <f>GASTO_NE_T3_22+GASTO_E_T3</f>
        <v>2657746179.54</v>
      </c>
      <c r="E53" s="3">
        <f>GASTO_NE_T4+GASTO_E_T4</f>
        <v>831480741.23000002</v>
      </c>
      <c r="F53" s="3">
        <f>GASTO_NE_T5+GASTO_E_T5</f>
        <v>829157744.63999987</v>
      </c>
      <c r="G53" s="3">
        <f>GASTO_APP_26+GASTO_E_T6</f>
        <v>1826265438.3099999</v>
      </c>
    </row>
    <row r="54" spans="1:7" x14ac:dyDescent="0.25">
      <c r="A54" s="25"/>
      <c r="B54" s="25"/>
      <c r="C54" s="25"/>
      <c r="D54" s="25"/>
      <c r="E54" s="25"/>
      <c r="F54" s="25"/>
      <c r="G54" s="25"/>
    </row>
    <row r="55" spans="1:7" s="16" customFormat="1" x14ac:dyDescent="0.25"/>
    <row r="56" spans="1:7" s="16" customFormat="1" x14ac:dyDescent="0.25"/>
    <row r="57" spans="1:7" s="16" customFormat="1" x14ac:dyDescent="0.25"/>
    <row r="58" spans="1:7" s="16" customFormat="1" x14ac:dyDescent="0.25"/>
    <row r="59" spans="1:7" s="16" customFormat="1" x14ac:dyDescent="0.25"/>
    <row r="60" spans="1:7" s="16" customFormat="1" x14ac:dyDescent="0.25"/>
    <row r="61" spans="1:7" s="16" customFormat="1" x14ac:dyDescent="0.25"/>
    <row r="62" spans="1:7" s="16" customFormat="1" x14ac:dyDescent="0.25"/>
    <row r="63" spans="1:7" s="16" customFormat="1" x14ac:dyDescent="0.25"/>
    <row r="64" spans="1:7" s="16" customFormat="1" x14ac:dyDescent="0.25"/>
    <row r="65" s="16" customFormat="1" x14ac:dyDescent="0.25"/>
    <row r="66" s="16" customFormat="1" x14ac:dyDescent="0.25"/>
    <row r="67" s="16" customFormat="1" x14ac:dyDescent="0.25"/>
    <row r="68" s="16" customFormat="1" x14ac:dyDescent="0.25"/>
    <row r="69" s="16" customFormat="1" x14ac:dyDescent="0.25"/>
    <row r="70" s="16" customFormat="1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53" xr:uid="{6DDC42E1-B6E6-4A19-9CE9-0FD0476B77C2}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9FC3A-C0BF-4928-92E9-475BC5FD7BB4}">
  <dimension ref="A1:Y177"/>
  <sheetViews>
    <sheetView zoomScale="80" zoomScaleNormal="80" workbookViewId="0">
      <selection activeCell="A5" sqref="A5:G5"/>
    </sheetView>
  </sheetViews>
  <sheetFormatPr baseColWidth="10" defaultRowHeight="15" x14ac:dyDescent="0.25"/>
  <cols>
    <col min="1" max="1" width="89.7109375" customWidth="1"/>
    <col min="2" max="7" width="18.7109375" customWidth="1"/>
    <col min="8" max="25" width="11.42578125" style="16"/>
  </cols>
  <sheetData>
    <row r="1" spans="1:7" ht="21" x14ac:dyDescent="0.25">
      <c r="A1" s="54" t="s">
        <v>88</v>
      </c>
      <c r="B1" s="55"/>
      <c r="C1" s="55"/>
      <c r="D1" s="55"/>
      <c r="E1" s="55"/>
      <c r="F1" s="55"/>
      <c r="G1" s="55"/>
    </row>
    <row r="2" spans="1:7" x14ac:dyDescent="0.25">
      <c r="A2" s="45" t="s">
        <v>130</v>
      </c>
      <c r="B2" s="46"/>
      <c r="C2" s="46"/>
      <c r="D2" s="46"/>
      <c r="E2" s="46"/>
      <c r="F2" s="46"/>
      <c r="G2" s="47"/>
    </row>
    <row r="3" spans="1:7" x14ac:dyDescent="0.25">
      <c r="A3" s="48" t="s">
        <v>89</v>
      </c>
      <c r="B3" s="49"/>
      <c r="C3" s="49"/>
      <c r="D3" s="49"/>
      <c r="E3" s="49"/>
      <c r="F3" s="49"/>
      <c r="G3" s="50"/>
    </row>
    <row r="4" spans="1:7" x14ac:dyDescent="0.25">
      <c r="A4" s="48" t="s">
        <v>90</v>
      </c>
      <c r="B4" s="49"/>
      <c r="C4" s="49"/>
      <c r="D4" s="49"/>
      <c r="E4" s="49"/>
      <c r="F4" s="49"/>
      <c r="G4" s="50"/>
    </row>
    <row r="5" spans="1:7" x14ac:dyDescent="0.25">
      <c r="A5" s="48" t="s">
        <v>194</v>
      </c>
      <c r="B5" s="49"/>
      <c r="C5" s="49"/>
      <c r="D5" s="49"/>
      <c r="E5" s="49"/>
      <c r="F5" s="49"/>
      <c r="G5" s="50"/>
    </row>
    <row r="6" spans="1:7" x14ac:dyDescent="0.25">
      <c r="A6" s="51" t="s">
        <v>3</v>
      </c>
      <c r="B6" s="52"/>
      <c r="C6" s="52"/>
      <c r="D6" s="52"/>
      <c r="E6" s="52"/>
      <c r="F6" s="52"/>
      <c r="G6" s="53"/>
    </row>
    <row r="7" spans="1:7" x14ac:dyDescent="0.25">
      <c r="A7" s="49" t="s">
        <v>4</v>
      </c>
      <c r="B7" s="51" t="s">
        <v>5</v>
      </c>
      <c r="C7" s="52"/>
      <c r="D7" s="52"/>
      <c r="E7" s="52"/>
      <c r="F7" s="53"/>
      <c r="G7" s="42" t="s">
        <v>91</v>
      </c>
    </row>
    <row r="8" spans="1:7" ht="30" x14ac:dyDescent="0.25">
      <c r="A8" s="49"/>
      <c r="B8" s="13" t="s">
        <v>7</v>
      </c>
      <c r="C8" s="1" t="s">
        <v>92</v>
      </c>
      <c r="D8" s="13" t="s">
        <v>9</v>
      </c>
      <c r="E8" s="13" t="s">
        <v>10</v>
      </c>
      <c r="F8" s="14" t="s">
        <v>93</v>
      </c>
      <c r="G8" s="43"/>
    </row>
    <row r="9" spans="1:7" x14ac:dyDescent="0.25">
      <c r="A9" s="2" t="s">
        <v>94</v>
      </c>
      <c r="B9" s="17">
        <f>SUM(B10,B19,B27,B37)</f>
        <v>2125182250</v>
      </c>
      <c r="C9" s="17">
        <f t="shared" ref="C9:G9" si="0">SUM(C10,C19,C27,C37)</f>
        <v>532563929.54000008</v>
      </c>
      <c r="D9" s="17">
        <f t="shared" si="0"/>
        <v>2657746179.54</v>
      </c>
      <c r="E9" s="17">
        <f t="shared" si="0"/>
        <v>831480741.23000073</v>
      </c>
      <c r="F9" s="17">
        <f t="shared" si="0"/>
        <v>829157744.64000058</v>
      </c>
      <c r="G9" s="17">
        <f t="shared" si="0"/>
        <v>1826265438.3099992</v>
      </c>
    </row>
    <row r="10" spans="1:7" x14ac:dyDescent="0.25">
      <c r="A10" s="4" t="s">
        <v>95</v>
      </c>
      <c r="B10" s="18">
        <f>SUM(B11:B18)</f>
        <v>2125182250</v>
      </c>
      <c r="C10" s="18">
        <f t="shared" ref="C10:F10" si="1">SUM(C11:C18)</f>
        <v>532563929.54000008</v>
      </c>
      <c r="D10" s="18">
        <f t="shared" si="1"/>
        <v>2657746179.54</v>
      </c>
      <c r="E10" s="18">
        <f t="shared" si="1"/>
        <v>831480741.23000073</v>
      </c>
      <c r="F10" s="18">
        <f t="shared" si="1"/>
        <v>829157744.64000058</v>
      </c>
      <c r="G10" s="18">
        <f>SUM(G11:G18)</f>
        <v>1826265438.3099992</v>
      </c>
    </row>
    <row r="11" spans="1:7" x14ac:dyDescent="0.25">
      <c r="A11" s="6" t="s">
        <v>96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f>D11-E11</f>
        <v>0</v>
      </c>
    </row>
    <row r="12" spans="1:7" x14ac:dyDescent="0.25">
      <c r="A12" s="6" t="s">
        <v>97</v>
      </c>
      <c r="B12" s="18">
        <v>2125182250</v>
      </c>
      <c r="C12" s="18">
        <v>532563929.54000008</v>
      </c>
      <c r="D12" s="18">
        <v>2657746179.54</v>
      </c>
      <c r="E12" s="18">
        <v>831480741.23000073</v>
      </c>
      <c r="F12" s="18">
        <v>829157744.64000058</v>
      </c>
      <c r="G12" s="18">
        <f t="shared" ref="G12:G18" si="2">D12-E12</f>
        <v>1826265438.3099992</v>
      </c>
    </row>
    <row r="13" spans="1:7" x14ac:dyDescent="0.25">
      <c r="A13" s="6" t="s">
        <v>98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f t="shared" si="2"/>
        <v>0</v>
      </c>
    </row>
    <row r="14" spans="1:7" x14ac:dyDescent="0.25">
      <c r="A14" s="6" t="s">
        <v>99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f t="shared" si="2"/>
        <v>0</v>
      </c>
    </row>
    <row r="15" spans="1:7" x14ac:dyDescent="0.25">
      <c r="A15" s="6" t="s">
        <v>100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f t="shared" si="2"/>
        <v>0</v>
      </c>
    </row>
    <row r="16" spans="1:7" x14ac:dyDescent="0.25">
      <c r="A16" s="6" t="s">
        <v>101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f t="shared" si="2"/>
        <v>0</v>
      </c>
    </row>
    <row r="17" spans="1:7" x14ac:dyDescent="0.25">
      <c r="A17" s="6" t="s">
        <v>102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f t="shared" si="2"/>
        <v>0</v>
      </c>
    </row>
    <row r="18" spans="1:7" x14ac:dyDescent="0.25">
      <c r="A18" s="6" t="s">
        <v>103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f t="shared" si="2"/>
        <v>0</v>
      </c>
    </row>
    <row r="19" spans="1:7" x14ac:dyDescent="0.25">
      <c r="A19" s="4" t="s">
        <v>104</v>
      </c>
      <c r="B19" s="18">
        <f>SUM(B20:B26)</f>
        <v>0</v>
      </c>
      <c r="C19" s="18">
        <f t="shared" ref="C19:F19" si="3">SUM(C20:C26)</f>
        <v>0</v>
      </c>
      <c r="D19" s="18">
        <f t="shared" si="3"/>
        <v>0</v>
      </c>
      <c r="E19" s="18">
        <f t="shared" si="3"/>
        <v>0</v>
      </c>
      <c r="F19" s="18">
        <f t="shared" si="3"/>
        <v>0</v>
      </c>
      <c r="G19" s="18">
        <f>SUM(G20:G26)</f>
        <v>0</v>
      </c>
    </row>
    <row r="20" spans="1:7" x14ac:dyDescent="0.25">
      <c r="A20" s="6" t="s">
        <v>105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f>D20-E20</f>
        <v>0</v>
      </c>
    </row>
    <row r="21" spans="1:7" x14ac:dyDescent="0.25">
      <c r="A21" s="6" t="s">
        <v>106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f t="shared" ref="G21:G26" si="4">D21-E21</f>
        <v>0</v>
      </c>
    </row>
    <row r="22" spans="1:7" x14ac:dyDescent="0.25">
      <c r="A22" s="6" t="s">
        <v>107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f t="shared" si="4"/>
        <v>0</v>
      </c>
    </row>
    <row r="23" spans="1:7" x14ac:dyDescent="0.25">
      <c r="A23" s="6" t="s">
        <v>108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f t="shared" si="4"/>
        <v>0</v>
      </c>
    </row>
    <row r="24" spans="1:7" x14ac:dyDescent="0.25">
      <c r="A24" s="6" t="s">
        <v>109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f t="shared" si="4"/>
        <v>0</v>
      </c>
    </row>
    <row r="25" spans="1:7" x14ac:dyDescent="0.25">
      <c r="A25" s="6" t="s">
        <v>110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f t="shared" si="4"/>
        <v>0</v>
      </c>
    </row>
    <row r="26" spans="1:7" x14ac:dyDescent="0.25">
      <c r="A26" s="6" t="s">
        <v>111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f t="shared" si="4"/>
        <v>0</v>
      </c>
    </row>
    <row r="27" spans="1:7" x14ac:dyDescent="0.25">
      <c r="A27" s="4" t="s">
        <v>112</v>
      </c>
      <c r="B27" s="18">
        <f>SUM(B28:B36)</f>
        <v>0</v>
      </c>
      <c r="C27" s="18">
        <f t="shared" ref="C27:F27" si="5">SUM(C28:C36)</f>
        <v>0</v>
      </c>
      <c r="D27" s="18">
        <f t="shared" si="5"/>
        <v>0</v>
      </c>
      <c r="E27" s="18">
        <f t="shared" si="5"/>
        <v>0</v>
      </c>
      <c r="F27" s="18">
        <f t="shared" si="5"/>
        <v>0</v>
      </c>
      <c r="G27" s="18">
        <f>SUM(G28:G36)</f>
        <v>0</v>
      </c>
    </row>
    <row r="28" spans="1:7" x14ac:dyDescent="0.25">
      <c r="A28" s="19" t="s">
        <v>113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f>D28-E28</f>
        <v>0</v>
      </c>
    </row>
    <row r="29" spans="1:7" x14ac:dyDescent="0.25">
      <c r="A29" s="6" t="s">
        <v>114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f t="shared" ref="G29:G36" si="6">D29-E29</f>
        <v>0</v>
      </c>
    </row>
    <row r="30" spans="1:7" x14ac:dyDescent="0.25">
      <c r="A30" s="6" t="s">
        <v>115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f t="shared" si="6"/>
        <v>0</v>
      </c>
    </row>
    <row r="31" spans="1:7" x14ac:dyDescent="0.25">
      <c r="A31" s="6" t="s">
        <v>116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f t="shared" si="6"/>
        <v>0</v>
      </c>
    </row>
    <row r="32" spans="1:7" x14ac:dyDescent="0.25">
      <c r="A32" s="6" t="s">
        <v>117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f t="shared" si="6"/>
        <v>0</v>
      </c>
    </row>
    <row r="33" spans="1:7" x14ac:dyDescent="0.25">
      <c r="A33" s="6" t="s">
        <v>118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f t="shared" si="6"/>
        <v>0</v>
      </c>
    </row>
    <row r="34" spans="1:7" x14ac:dyDescent="0.25">
      <c r="A34" s="6" t="s">
        <v>119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f t="shared" si="6"/>
        <v>0</v>
      </c>
    </row>
    <row r="35" spans="1:7" x14ac:dyDescent="0.25">
      <c r="A35" s="6" t="s">
        <v>120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f t="shared" si="6"/>
        <v>0</v>
      </c>
    </row>
    <row r="36" spans="1:7" x14ac:dyDescent="0.25">
      <c r="A36" s="6" t="s">
        <v>121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f t="shared" si="6"/>
        <v>0</v>
      </c>
    </row>
    <row r="37" spans="1:7" ht="30" x14ac:dyDescent="0.25">
      <c r="A37" s="20" t="s">
        <v>122</v>
      </c>
      <c r="B37" s="18">
        <f>SUM(B38:B41)</f>
        <v>0</v>
      </c>
      <c r="C37" s="18">
        <f t="shared" ref="C37:F37" si="7">SUM(C38:C41)</f>
        <v>0</v>
      </c>
      <c r="D37" s="18">
        <f t="shared" si="7"/>
        <v>0</v>
      </c>
      <c r="E37" s="18">
        <f t="shared" si="7"/>
        <v>0</v>
      </c>
      <c r="F37" s="18">
        <f t="shared" si="7"/>
        <v>0</v>
      </c>
      <c r="G37" s="18">
        <f>SUM(G38:G41)</f>
        <v>0</v>
      </c>
    </row>
    <row r="38" spans="1:7" x14ac:dyDescent="0.25">
      <c r="A38" s="19" t="s">
        <v>123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f>D38-E38</f>
        <v>0</v>
      </c>
    </row>
    <row r="39" spans="1:7" ht="30" x14ac:dyDescent="0.25">
      <c r="A39" s="19" t="s">
        <v>124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f t="shared" ref="G39:G41" si="8">D39-E39</f>
        <v>0</v>
      </c>
    </row>
    <row r="40" spans="1:7" x14ac:dyDescent="0.25">
      <c r="A40" s="19" t="s">
        <v>125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f t="shared" si="8"/>
        <v>0</v>
      </c>
    </row>
    <row r="41" spans="1:7" x14ac:dyDescent="0.25">
      <c r="A41" s="19" t="s">
        <v>126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f t="shared" si="8"/>
        <v>0</v>
      </c>
    </row>
    <row r="42" spans="1:7" x14ac:dyDescent="0.25">
      <c r="A42" s="19"/>
      <c r="B42" s="18"/>
      <c r="C42" s="18"/>
      <c r="D42" s="18"/>
      <c r="E42" s="18"/>
      <c r="F42" s="18"/>
      <c r="G42" s="18"/>
    </row>
    <row r="43" spans="1:7" x14ac:dyDescent="0.25">
      <c r="A43" s="9" t="s">
        <v>127</v>
      </c>
      <c r="B43" s="21">
        <f>SUM(B44,B53,B61,B71)</f>
        <v>0</v>
      </c>
      <c r="C43" s="21">
        <f t="shared" ref="C43:G43" si="9">SUM(C44,C53,C61,C71)</f>
        <v>0</v>
      </c>
      <c r="D43" s="21">
        <f t="shared" si="9"/>
        <v>0</v>
      </c>
      <c r="E43" s="21">
        <f t="shared" si="9"/>
        <v>0</v>
      </c>
      <c r="F43" s="21">
        <f t="shared" si="9"/>
        <v>0</v>
      </c>
      <c r="G43" s="21">
        <f t="shared" si="9"/>
        <v>0</v>
      </c>
    </row>
    <row r="44" spans="1:7" x14ac:dyDescent="0.25">
      <c r="A44" s="4" t="s">
        <v>128</v>
      </c>
      <c r="B44" s="18">
        <f>SUM(B45:B52)</f>
        <v>0</v>
      </c>
      <c r="C44" s="18">
        <f t="shared" ref="C44:G44" si="10">SUM(C45:C52)</f>
        <v>0</v>
      </c>
      <c r="D44" s="18">
        <f t="shared" si="10"/>
        <v>0</v>
      </c>
      <c r="E44" s="18">
        <f t="shared" si="10"/>
        <v>0</v>
      </c>
      <c r="F44" s="18">
        <f t="shared" si="10"/>
        <v>0</v>
      </c>
      <c r="G44" s="18">
        <f t="shared" si="10"/>
        <v>0</v>
      </c>
    </row>
    <row r="45" spans="1:7" x14ac:dyDescent="0.25">
      <c r="A45" s="19" t="s">
        <v>96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f>D45-E45</f>
        <v>0</v>
      </c>
    </row>
    <row r="46" spans="1:7" x14ac:dyDescent="0.25">
      <c r="A46" s="19" t="s">
        <v>97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f t="shared" ref="G46:G52" si="11">D46-E46</f>
        <v>0</v>
      </c>
    </row>
    <row r="47" spans="1:7" x14ac:dyDescent="0.25">
      <c r="A47" s="19" t="s">
        <v>98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f t="shared" si="11"/>
        <v>0</v>
      </c>
    </row>
    <row r="48" spans="1:7" x14ac:dyDescent="0.25">
      <c r="A48" s="19" t="s">
        <v>99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f t="shared" si="11"/>
        <v>0</v>
      </c>
    </row>
    <row r="49" spans="1:7" x14ac:dyDescent="0.25">
      <c r="A49" s="19" t="s">
        <v>100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f t="shared" si="11"/>
        <v>0</v>
      </c>
    </row>
    <row r="50" spans="1:7" x14ac:dyDescent="0.25">
      <c r="A50" s="19" t="s">
        <v>101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f t="shared" si="11"/>
        <v>0</v>
      </c>
    </row>
    <row r="51" spans="1:7" x14ac:dyDescent="0.25">
      <c r="A51" s="19" t="s">
        <v>102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f t="shared" si="11"/>
        <v>0</v>
      </c>
    </row>
    <row r="52" spans="1:7" x14ac:dyDescent="0.25">
      <c r="A52" s="19" t="s">
        <v>103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f t="shared" si="11"/>
        <v>0</v>
      </c>
    </row>
    <row r="53" spans="1:7" x14ac:dyDescent="0.25">
      <c r="A53" s="4" t="s">
        <v>104</v>
      </c>
      <c r="B53" s="18">
        <f>SUM(B54:B60)</f>
        <v>0</v>
      </c>
      <c r="C53" s="18">
        <f t="shared" ref="C53:G53" si="12">SUM(C54:C60)</f>
        <v>0</v>
      </c>
      <c r="D53" s="18">
        <f t="shared" si="12"/>
        <v>0</v>
      </c>
      <c r="E53" s="18">
        <f t="shared" si="12"/>
        <v>0</v>
      </c>
      <c r="F53" s="18">
        <f t="shared" si="12"/>
        <v>0</v>
      </c>
      <c r="G53" s="18">
        <f t="shared" si="12"/>
        <v>0</v>
      </c>
    </row>
    <row r="54" spans="1:7" x14ac:dyDescent="0.25">
      <c r="A54" s="19" t="s">
        <v>105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f>D54-E54</f>
        <v>0</v>
      </c>
    </row>
    <row r="55" spans="1:7" x14ac:dyDescent="0.25">
      <c r="A55" s="19" t="s">
        <v>106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f t="shared" ref="G55:G60" si="13">D55-E55</f>
        <v>0</v>
      </c>
    </row>
    <row r="56" spans="1:7" x14ac:dyDescent="0.25">
      <c r="A56" s="19" t="s">
        <v>107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f t="shared" si="13"/>
        <v>0</v>
      </c>
    </row>
    <row r="57" spans="1:7" x14ac:dyDescent="0.25">
      <c r="A57" s="22" t="s">
        <v>108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f t="shared" si="13"/>
        <v>0</v>
      </c>
    </row>
    <row r="58" spans="1:7" x14ac:dyDescent="0.25">
      <c r="A58" s="19" t="s">
        <v>109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f t="shared" si="13"/>
        <v>0</v>
      </c>
    </row>
    <row r="59" spans="1:7" x14ac:dyDescent="0.25">
      <c r="A59" s="19" t="s">
        <v>110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f t="shared" si="13"/>
        <v>0</v>
      </c>
    </row>
    <row r="60" spans="1:7" x14ac:dyDescent="0.25">
      <c r="A60" s="19" t="s">
        <v>111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f t="shared" si="13"/>
        <v>0</v>
      </c>
    </row>
    <row r="61" spans="1:7" x14ac:dyDescent="0.25">
      <c r="A61" s="4" t="s">
        <v>112</v>
      </c>
      <c r="B61" s="18">
        <f>SUM(B62:B70)</f>
        <v>0</v>
      </c>
      <c r="C61" s="18">
        <f t="shared" ref="C61:G61" si="14">SUM(C62:C70)</f>
        <v>0</v>
      </c>
      <c r="D61" s="18">
        <f t="shared" si="14"/>
        <v>0</v>
      </c>
      <c r="E61" s="18">
        <f t="shared" si="14"/>
        <v>0</v>
      </c>
      <c r="F61" s="18">
        <f t="shared" si="14"/>
        <v>0</v>
      </c>
      <c r="G61" s="18">
        <f t="shared" si="14"/>
        <v>0</v>
      </c>
    </row>
    <row r="62" spans="1:7" x14ac:dyDescent="0.25">
      <c r="A62" s="19" t="s">
        <v>113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f>D62-E62</f>
        <v>0</v>
      </c>
    </row>
    <row r="63" spans="1:7" x14ac:dyDescent="0.25">
      <c r="A63" s="19" t="s">
        <v>114</v>
      </c>
      <c r="B63" s="18">
        <v>0</v>
      </c>
      <c r="C63" s="18">
        <v>0</v>
      </c>
      <c r="D63" s="18">
        <v>0</v>
      </c>
      <c r="E63" s="18">
        <v>0</v>
      </c>
      <c r="F63" s="18">
        <v>0</v>
      </c>
      <c r="G63" s="18">
        <f t="shared" ref="G63:G70" si="15">D63-E63</f>
        <v>0</v>
      </c>
    </row>
    <row r="64" spans="1:7" x14ac:dyDescent="0.25">
      <c r="A64" s="19" t="s">
        <v>115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f t="shared" si="15"/>
        <v>0</v>
      </c>
    </row>
    <row r="65" spans="1:7" x14ac:dyDescent="0.25">
      <c r="A65" s="19" t="s">
        <v>116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f t="shared" si="15"/>
        <v>0</v>
      </c>
    </row>
    <row r="66" spans="1:7" x14ac:dyDescent="0.25">
      <c r="A66" s="19" t="s">
        <v>117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8">
        <f t="shared" si="15"/>
        <v>0</v>
      </c>
    </row>
    <row r="67" spans="1:7" x14ac:dyDescent="0.25">
      <c r="A67" s="19" t="s">
        <v>118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f t="shared" si="15"/>
        <v>0</v>
      </c>
    </row>
    <row r="68" spans="1:7" x14ac:dyDescent="0.25">
      <c r="A68" s="19" t="s">
        <v>119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f t="shared" si="15"/>
        <v>0</v>
      </c>
    </row>
    <row r="69" spans="1:7" x14ac:dyDescent="0.25">
      <c r="A69" s="19" t="s">
        <v>120</v>
      </c>
      <c r="B69" s="18">
        <v>0</v>
      </c>
      <c r="C69" s="18">
        <v>0</v>
      </c>
      <c r="D69" s="18">
        <v>0</v>
      </c>
      <c r="E69" s="18">
        <v>0</v>
      </c>
      <c r="F69" s="18">
        <v>0</v>
      </c>
      <c r="G69" s="18">
        <f t="shared" si="15"/>
        <v>0</v>
      </c>
    </row>
    <row r="70" spans="1:7" x14ac:dyDescent="0.25">
      <c r="A70" s="19" t="s">
        <v>121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f t="shared" si="15"/>
        <v>0</v>
      </c>
    </row>
    <row r="71" spans="1:7" x14ac:dyDescent="0.25">
      <c r="A71" s="20" t="s">
        <v>129</v>
      </c>
      <c r="B71" s="23">
        <f>SUM(B72:B75)</f>
        <v>0</v>
      </c>
      <c r="C71" s="23">
        <f t="shared" ref="C71:F71" si="16">SUM(C72:C75)</f>
        <v>0</v>
      </c>
      <c r="D71" s="23">
        <f t="shared" si="16"/>
        <v>0</v>
      </c>
      <c r="E71" s="23">
        <f t="shared" si="16"/>
        <v>0</v>
      </c>
      <c r="F71" s="23">
        <f t="shared" si="16"/>
        <v>0</v>
      </c>
      <c r="G71" s="23">
        <f>SUM(G72:G75)</f>
        <v>0</v>
      </c>
    </row>
    <row r="72" spans="1:7" x14ac:dyDescent="0.25">
      <c r="A72" s="19" t="s">
        <v>123</v>
      </c>
      <c r="B72" s="18">
        <v>0</v>
      </c>
      <c r="C72" s="18">
        <v>0</v>
      </c>
      <c r="D72" s="18">
        <v>0</v>
      </c>
      <c r="E72" s="18">
        <v>0</v>
      </c>
      <c r="F72" s="18">
        <v>0</v>
      </c>
      <c r="G72" s="18">
        <f>D72-E72</f>
        <v>0</v>
      </c>
    </row>
    <row r="73" spans="1:7" ht="30" x14ac:dyDescent="0.25">
      <c r="A73" s="19" t="s">
        <v>124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f t="shared" ref="G73:G75" si="17">D73-E73</f>
        <v>0</v>
      </c>
    </row>
    <row r="74" spans="1:7" x14ac:dyDescent="0.25">
      <c r="A74" s="19" t="s">
        <v>125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f t="shared" si="17"/>
        <v>0</v>
      </c>
    </row>
    <row r="75" spans="1:7" x14ac:dyDescent="0.25">
      <c r="A75" s="19" t="s">
        <v>126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f t="shared" si="17"/>
        <v>0</v>
      </c>
    </row>
    <row r="76" spans="1:7" x14ac:dyDescent="0.25">
      <c r="A76" s="8"/>
      <c r="B76" s="24"/>
      <c r="C76" s="24"/>
      <c r="D76" s="24"/>
      <c r="E76" s="24"/>
      <c r="F76" s="24"/>
      <c r="G76" s="24"/>
    </row>
    <row r="77" spans="1:7" x14ac:dyDescent="0.25">
      <c r="A77" s="9" t="s">
        <v>87</v>
      </c>
      <c r="B77" s="21">
        <f>B43+B9</f>
        <v>2125182250</v>
      </c>
      <c r="C77" s="21">
        <f t="shared" ref="C77:F77" si="18">C43+C9</f>
        <v>532563929.54000008</v>
      </c>
      <c r="D77" s="21">
        <f t="shared" si="18"/>
        <v>2657746179.54</v>
      </c>
      <c r="E77" s="21">
        <f t="shared" si="18"/>
        <v>831480741.23000073</v>
      </c>
      <c r="F77" s="21">
        <f t="shared" si="18"/>
        <v>829157744.64000058</v>
      </c>
      <c r="G77" s="21">
        <f>G43+G9</f>
        <v>1826265438.3099992</v>
      </c>
    </row>
    <row r="78" spans="1:7" x14ac:dyDescent="0.25">
      <c r="A78" s="25"/>
      <c r="B78" s="26"/>
      <c r="C78" s="26"/>
      <c r="D78" s="26"/>
      <c r="E78" s="26"/>
      <c r="F78" s="26"/>
      <c r="G78" s="26"/>
    </row>
    <row r="79" spans="1:7" s="16" customFormat="1" x14ac:dyDescent="0.25"/>
    <row r="80" spans="1:7" s="16" customFormat="1" x14ac:dyDescent="0.25"/>
    <row r="81" s="16" customFormat="1" x14ac:dyDescent="0.25"/>
    <row r="82" s="16" customFormat="1" x14ac:dyDescent="0.25"/>
    <row r="83" s="16" customFormat="1" x14ac:dyDescent="0.25"/>
    <row r="84" s="16" customFormat="1" x14ac:dyDescent="0.25"/>
    <row r="85" s="16" customFormat="1" x14ac:dyDescent="0.25"/>
    <row r="86" s="16" customFormat="1" x14ac:dyDescent="0.25"/>
    <row r="87" s="16" customFormat="1" x14ac:dyDescent="0.25"/>
    <row r="88" s="16" customFormat="1" x14ac:dyDescent="0.25"/>
    <row r="89" s="16" customFormat="1" x14ac:dyDescent="0.25"/>
    <row r="90" s="16" customFormat="1" x14ac:dyDescent="0.25"/>
    <row r="91" s="16" customFormat="1" x14ac:dyDescent="0.25"/>
    <row r="92" s="16" customFormat="1" x14ac:dyDescent="0.25"/>
    <row r="93" s="16" customFormat="1" x14ac:dyDescent="0.25"/>
    <row r="94" s="16" customFormat="1" x14ac:dyDescent="0.25"/>
    <row r="95" s="16" customFormat="1" x14ac:dyDescent="0.25"/>
    <row r="96" s="16" customFormat="1" x14ac:dyDescent="0.25"/>
    <row r="97" s="16" customFormat="1" x14ac:dyDescent="0.25"/>
    <row r="98" s="16" customFormat="1" x14ac:dyDescent="0.25"/>
    <row r="99" s="16" customFormat="1" x14ac:dyDescent="0.25"/>
    <row r="100" s="16" customFormat="1" x14ac:dyDescent="0.25"/>
    <row r="101" s="16" customFormat="1" x14ac:dyDescent="0.25"/>
    <row r="102" s="16" customFormat="1" x14ac:dyDescent="0.25"/>
    <row r="103" s="16" customFormat="1" x14ac:dyDescent="0.25"/>
    <row r="104" s="16" customFormat="1" x14ac:dyDescent="0.25"/>
    <row r="105" s="16" customFormat="1" x14ac:dyDescent="0.25"/>
    <row r="106" s="16" customFormat="1" x14ac:dyDescent="0.25"/>
    <row r="107" s="16" customFormat="1" x14ac:dyDescent="0.25"/>
    <row r="108" s="16" customFormat="1" x14ac:dyDescent="0.25"/>
    <row r="109" s="16" customFormat="1" x14ac:dyDescent="0.25"/>
    <row r="110" s="16" customFormat="1" x14ac:dyDescent="0.25"/>
    <row r="111" s="16" customFormat="1" x14ac:dyDescent="0.25"/>
    <row r="112" s="16" customFormat="1" x14ac:dyDescent="0.25"/>
    <row r="113" s="16" customFormat="1" x14ac:dyDescent="0.25"/>
    <row r="114" s="16" customFormat="1" x14ac:dyDescent="0.25"/>
    <row r="115" s="16" customFormat="1" x14ac:dyDescent="0.25"/>
    <row r="116" s="16" customFormat="1" x14ac:dyDescent="0.25"/>
    <row r="117" s="16" customFormat="1" x14ac:dyDescent="0.25"/>
    <row r="118" s="16" customFormat="1" x14ac:dyDescent="0.25"/>
    <row r="119" s="16" customFormat="1" x14ac:dyDescent="0.25"/>
    <row r="120" s="16" customFormat="1" x14ac:dyDescent="0.25"/>
    <row r="121" s="16" customFormat="1" x14ac:dyDescent="0.25"/>
    <row r="122" s="16" customFormat="1" x14ac:dyDescent="0.25"/>
    <row r="123" s="16" customFormat="1" x14ac:dyDescent="0.25"/>
    <row r="124" s="16" customFormat="1" x14ac:dyDescent="0.25"/>
    <row r="125" s="16" customFormat="1" x14ac:dyDescent="0.25"/>
    <row r="126" s="16" customFormat="1" x14ac:dyDescent="0.25"/>
    <row r="127" s="16" customFormat="1" x14ac:dyDescent="0.25"/>
    <row r="128" s="16" customFormat="1" x14ac:dyDescent="0.25"/>
    <row r="129" s="16" customFormat="1" x14ac:dyDescent="0.25"/>
    <row r="130" s="16" customFormat="1" x14ac:dyDescent="0.25"/>
    <row r="131" s="16" customFormat="1" x14ac:dyDescent="0.25"/>
    <row r="132" s="16" customFormat="1" x14ac:dyDescent="0.25"/>
    <row r="133" s="16" customFormat="1" x14ac:dyDescent="0.25"/>
    <row r="134" s="16" customFormat="1" x14ac:dyDescent="0.25"/>
    <row r="135" s="16" customFormat="1" x14ac:dyDescent="0.25"/>
    <row r="136" s="16" customFormat="1" x14ac:dyDescent="0.25"/>
    <row r="137" s="16" customFormat="1" x14ac:dyDescent="0.25"/>
    <row r="138" s="16" customFormat="1" x14ac:dyDescent="0.25"/>
    <row r="139" s="16" customFormat="1" x14ac:dyDescent="0.25"/>
    <row r="140" s="16" customFormat="1" x14ac:dyDescent="0.25"/>
    <row r="141" s="16" customFormat="1" x14ac:dyDescent="0.25"/>
    <row r="142" s="16" customFormat="1" x14ac:dyDescent="0.25"/>
    <row r="143" s="16" customFormat="1" x14ac:dyDescent="0.25"/>
    <row r="144" s="16" customFormat="1" x14ac:dyDescent="0.25"/>
    <row r="145" s="16" customFormat="1" x14ac:dyDescent="0.25"/>
    <row r="146" s="16" customFormat="1" x14ac:dyDescent="0.25"/>
    <row r="147" s="16" customFormat="1" x14ac:dyDescent="0.25"/>
    <row r="148" s="16" customFormat="1" x14ac:dyDescent="0.25"/>
    <row r="149" s="16" customFormat="1" x14ac:dyDescent="0.25"/>
    <row r="150" s="16" customFormat="1" x14ac:dyDescent="0.25"/>
    <row r="151" s="16" customFormat="1" x14ac:dyDescent="0.25"/>
    <row r="152" s="16" customFormat="1" x14ac:dyDescent="0.25"/>
    <row r="153" s="16" customFormat="1" x14ac:dyDescent="0.25"/>
    <row r="154" s="16" customFormat="1" x14ac:dyDescent="0.25"/>
    <row r="155" s="16" customFormat="1" x14ac:dyDescent="0.25"/>
    <row r="156" s="16" customFormat="1" x14ac:dyDescent="0.25"/>
    <row r="157" s="16" customFormat="1" x14ac:dyDescent="0.25"/>
    <row r="158" s="16" customFormat="1" x14ac:dyDescent="0.25"/>
    <row r="159" s="16" customFormat="1" x14ac:dyDescent="0.25"/>
    <row r="160" s="16" customFormat="1" x14ac:dyDescent="0.25"/>
    <row r="161" s="16" customFormat="1" x14ac:dyDescent="0.25"/>
    <row r="162" s="16" customFormat="1" x14ac:dyDescent="0.25"/>
    <row r="163" s="16" customFormat="1" x14ac:dyDescent="0.25"/>
    <row r="164" s="16" customFormat="1" x14ac:dyDescent="0.25"/>
    <row r="165" s="16" customFormat="1" x14ac:dyDescent="0.25"/>
    <row r="166" s="16" customFormat="1" x14ac:dyDescent="0.25"/>
    <row r="167" s="16" customFormat="1" x14ac:dyDescent="0.25"/>
    <row r="168" s="16" customFormat="1" x14ac:dyDescent="0.25"/>
    <row r="169" s="16" customFormat="1" x14ac:dyDescent="0.25"/>
    <row r="170" s="16" customFormat="1" x14ac:dyDescent="0.25"/>
    <row r="171" s="16" customFormat="1" x14ac:dyDescent="0.25"/>
    <row r="172" s="16" customFormat="1" x14ac:dyDescent="0.25"/>
    <row r="173" s="16" customFormat="1" x14ac:dyDescent="0.25"/>
    <row r="174" s="16" customFormat="1" x14ac:dyDescent="0.25"/>
    <row r="175" s="16" customFormat="1" x14ac:dyDescent="0.25"/>
    <row r="176" s="16" customFormat="1" x14ac:dyDescent="0.25"/>
    <row r="177" s="16" customFormat="1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81FFDAA-7DCA-4D24-810F-F88B1384ED64}">
      <formula1>-1.79769313486231E+100</formula1>
      <formula2>1.79769313486231E+100</formula2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B91C1-A47B-4ABC-BD99-543EAA5AB020}">
  <dimension ref="A1:AB102"/>
  <sheetViews>
    <sheetView zoomScale="80" zoomScaleNormal="80" workbookViewId="0">
      <selection activeCell="A5" sqref="A5:G5"/>
    </sheetView>
  </sheetViews>
  <sheetFormatPr baseColWidth="10" defaultRowHeight="15" x14ac:dyDescent="0.25"/>
  <cols>
    <col min="1" max="1" width="115.140625" customWidth="1"/>
    <col min="2" max="7" width="18.7109375" customWidth="1"/>
    <col min="8" max="26" width="11.42578125" style="16"/>
  </cols>
  <sheetData>
    <row r="1" spans="1:28" ht="21" x14ac:dyDescent="0.25">
      <c r="A1" s="44" t="s">
        <v>131</v>
      </c>
      <c r="B1" s="57"/>
      <c r="C1" s="57"/>
      <c r="D1" s="57"/>
      <c r="E1" s="57"/>
      <c r="F1" s="57"/>
      <c r="G1" s="57"/>
    </row>
    <row r="2" spans="1:28" x14ac:dyDescent="0.25">
      <c r="A2" s="45" t="str">
        <f>ENTE_PUBLICO_B</f>
        <v>PODER JUDICIAL DEL ESTADO DE GUANAJUATO, Gobierno del Estado de Guanajuato (a)</v>
      </c>
      <c r="B2" s="46"/>
      <c r="C2" s="46"/>
      <c r="D2" s="46"/>
      <c r="E2" s="46"/>
      <c r="F2" s="46"/>
      <c r="G2" s="47"/>
    </row>
    <row r="3" spans="1:28" x14ac:dyDescent="0.25">
      <c r="A3" s="48" t="s">
        <v>1</v>
      </c>
      <c r="B3" s="49"/>
      <c r="C3" s="49"/>
      <c r="D3" s="49"/>
      <c r="E3" s="49"/>
      <c r="F3" s="49"/>
      <c r="G3" s="50"/>
    </row>
    <row r="4" spans="1:28" x14ac:dyDescent="0.25">
      <c r="A4" s="48" t="s">
        <v>132</v>
      </c>
      <c r="B4" s="49"/>
      <c r="C4" s="49"/>
      <c r="D4" s="49"/>
      <c r="E4" s="49"/>
      <c r="F4" s="49"/>
      <c r="G4" s="50"/>
    </row>
    <row r="5" spans="1:28" x14ac:dyDescent="0.25">
      <c r="A5" s="48" t="s">
        <v>194</v>
      </c>
      <c r="B5" s="49"/>
      <c r="C5" s="49"/>
      <c r="D5" s="49"/>
      <c r="E5" s="49"/>
      <c r="F5" s="49"/>
      <c r="G5" s="50"/>
    </row>
    <row r="6" spans="1:28" x14ac:dyDescent="0.25">
      <c r="A6" s="51" t="s">
        <v>3</v>
      </c>
      <c r="B6" s="52"/>
      <c r="C6" s="52"/>
      <c r="D6" s="52"/>
      <c r="E6" s="52"/>
      <c r="F6" s="52"/>
      <c r="G6" s="53"/>
    </row>
    <row r="7" spans="1:28" x14ac:dyDescent="0.25">
      <c r="A7" s="39" t="s">
        <v>133</v>
      </c>
      <c r="B7" s="43" t="s">
        <v>5</v>
      </c>
      <c r="C7" s="43"/>
      <c r="D7" s="43"/>
      <c r="E7" s="43"/>
      <c r="F7" s="43"/>
      <c r="G7" s="43" t="s">
        <v>6</v>
      </c>
    </row>
    <row r="8" spans="1:28" ht="30" x14ac:dyDescent="0.25">
      <c r="A8" s="40"/>
      <c r="B8" s="1" t="s">
        <v>7</v>
      </c>
      <c r="C8" s="15" t="s">
        <v>92</v>
      </c>
      <c r="D8" s="15" t="s">
        <v>134</v>
      </c>
      <c r="E8" s="15" t="s">
        <v>10</v>
      </c>
      <c r="F8" s="15" t="s">
        <v>93</v>
      </c>
      <c r="G8" s="56"/>
    </row>
    <row r="9" spans="1:28" x14ac:dyDescent="0.25">
      <c r="A9" s="2" t="s">
        <v>135</v>
      </c>
      <c r="B9" s="31">
        <f>SUM(B10,B11,B12,B15,B16,B19)</f>
        <v>1686953831</v>
      </c>
      <c r="C9" s="31">
        <f t="shared" ref="C9:F9" si="0">SUM(C10,C11,C12,C15,C16,C19)</f>
        <v>-16100000.000000028</v>
      </c>
      <c r="D9" s="31">
        <f t="shared" si="0"/>
        <v>1670853831</v>
      </c>
      <c r="E9" s="31">
        <f t="shared" si="0"/>
        <v>665183946.34000015</v>
      </c>
      <c r="F9" s="31">
        <f t="shared" si="0"/>
        <v>665194858.6700002</v>
      </c>
      <c r="G9" s="31">
        <f>SUM(G10,G11,G12,G15,G16,G19)</f>
        <v>1005669884.6599998</v>
      </c>
      <c r="AA9" s="16"/>
      <c r="AB9" s="16"/>
    </row>
    <row r="10" spans="1:28" x14ac:dyDescent="0.25">
      <c r="A10" s="4" t="s">
        <v>136</v>
      </c>
      <c r="B10" s="32">
        <v>1686953831</v>
      </c>
      <c r="C10" s="32">
        <v>-16100000.000000028</v>
      </c>
      <c r="D10" s="32">
        <v>1670853831</v>
      </c>
      <c r="E10" s="32">
        <v>665183946.34000015</v>
      </c>
      <c r="F10" s="32">
        <v>665194858.6700002</v>
      </c>
      <c r="G10" s="32">
        <f>D10-E10</f>
        <v>1005669884.6599998</v>
      </c>
      <c r="AA10" s="16"/>
      <c r="AB10" s="16"/>
    </row>
    <row r="11" spans="1:28" x14ac:dyDescent="0.25">
      <c r="A11" s="4" t="s">
        <v>137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f>D11-E11</f>
        <v>0</v>
      </c>
      <c r="AA11" s="16"/>
      <c r="AB11" s="16"/>
    </row>
    <row r="12" spans="1:28" x14ac:dyDescent="0.25">
      <c r="A12" s="4" t="s">
        <v>138</v>
      </c>
      <c r="B12" s="32">
        <f>B13+B14</f>
        <v>0</v>
      </c>
      <c r="C12" s="32">
        <f t="shared" ref="C12:F12" si="1">C13+C14</f>
        <v>0</v>
      </c>
      <c r="D12" s="32">
        <f t="shared" si="1"/>
        <v>0</v>
      </c>
      <c r="E12" s="32">
        <f t="shared" si="1"/>
        <v>0</v>
      </c>
      <c r="F12" s="32">
        <f t="shared" si="1"/>
        <v>0</v>
      </c>
      <c r="G12" s="32">
        <f>G13+G14</f>
        <v>0</v>
      </c>
      <c r="AA12" s="16"/>
      <c r="AB12" s="16"/>
    </row>
    <row r="13" spans="1:28" x14ac:dyDescent="0.25">
      <c r="A13" s="6" t="s">
        <v>139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f>D13-E13</f>
        <v>0</v>
      </c>
      <c r="AA13" s="16"/>
      <c r="AB13" s="16"/>
    </row>
    <row r="14" spans="1:28" x14ac:dyDescent="0.25">
      <c r="A14" s="6" t="s">
        <v>140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f t="shared" ref="G14:G15" si="2">D14-E14</f>
        <v>0</v>
      </c>
      <c r="AA14" s="16"/>
      <c r="AB14" s="16"/>
    </row>
    <row r="15" spans="1:28" x14ac:dyDescent="0.25">
      <c r="A15" s="4" t="s">
        <v>141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f t="shared" si="2"/>
        <v>0</v>
      </c>
      <c r="AA15" s="16"/>
      <c r="AB15" s="16"/>
    </row>
    <row r="16" spans="1:28" x14ac:dyDescent="0.25">
      <c r="A16" s="20" t="s">
        <v>142</v>
      </c>
      <c r="B16" s="32">
        <f>B17+B18</f>
        <v>0</v>
      </c>
      <c r="C16" s="32">
        <f t="shared" ref="C16:G16" si="3">C17+C18</f>
        <v>0</v>
      </c>
      <c r="D16" s="32">
        <f t="shared" si="3"/>
        <v>0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AA16" s="16"/>
      <c r="AB16" s="16"/>
    </row>
    <row r="17" spans="1:28" x14ac:dyDescent="0.25">
      <c r="A17" s="6" t="s">
        <v>143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f>D17-E17</f>
        <v>0</v>
      </c>
      <c r="AA17" s="16"/>
      <c r="AB17" s="16"/>
    </row>
    <row r="18" spans="1:28" x14ac:dyDescent="0.25">
      <c r="A18" s="6" t="s">
        <v>144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f>D18-E18</f>
        <v>0</v>
      </c>
      <c r="AA18" s="16"/>
      <c r="AB18" s="16"/>
    </row>
    <row r="19" spans="1:28" x14ac:dyDescent="0.25">
      <c r="A19" s="4" t="s">
        <v>145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f>D19-E19</f>
        <v>0</v>
      </c>
      <c r="AA19" s="16"/>
      <c r="AB19" s="16"/>
    </row>
    <row r="20" spans="1:28" x14ac:dyDescent="0.25">
      <c r="A20" s="8"/>
      <c r="B20" s="33"/>
      <c r="C20" s="33"/>
      <c r="D20" s="33"/>
      <c r="E20" s="33"/>
      <c r="F20" s="33"/>
      <c r="G20" s="33"/>
      <c r="AA20" s="16"/>
      <c r="AB20" s="16"/>
    </row>
    <row r="21" spans="1:28" x14ac:dyDescent="0.25">
      <c r="A21" s="12" t="s">
        <v>146</v>
      </c>
      <c r="B21" s="31">
        <f>SUM(B22,B23,B24,B27,B28,B31)</f>
        <v>0</v>
      </c>
      <c r="C21" s="31">
        <f t="shared" ref="C21:F21" si="4">SUM(C22,C23,C24,C27,C28,C31)</f>
        <v>0</v>
      </c>
      <c r="D21" s="31">
        <f t="shared" si="4"/>
        <v>0</v>
      </c>
      <c r="E21" s="31">
        <f t="shared" si="4"/>
        <v>0</v>
      </c>
      <c r="F21" s="31">
        <f t="shared" si="4"/>
        <v>0</v>
      </c>
      <c r="G21" s="31">
        <f>SUM(G22,G23,G24,G27,G28,G31)</f>
        <v>0</v>
      </c>
      <c r="AA21" s="16"/>
      <c r="AB21" s="16"/>
    </row>
    <row r="22" spans="1:28" x14ac:dyDescent="0.25">
      <c r="A22" s="4" t="s">
        <v>136</v>
      </c>
      <c r="B22" s="32">
        <v>0</v>
      </c>
      <c r="C22" s="32">
        <v>0</v>
      </c>
      <c r="D22" s="32">
        <v>0</v>
      </c>
      <c r="E22" s="32">
        <v>0</v>
      </c>
      <c r="F22" s="32">
        <v>0</v>
      </c>
      <c r="G22" s="32">
        <f>D22-E22</f>
        <v>0</v>
      </c>
      <c r="AA22" s="16"/>
      <c r="AB22" s="16"/>
    </row>
    <row r="23" spans="1:28" x14ac:dyDescent="0.25">
      <c r="A23" s="4" t="s">
        <v>137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2">
        <f>D23-E23</f>
        <v>0</v>
      </c>
      <c r="AA23" s="16"/>
      <c r="AB23" s="16"/>
    </row>
    <row r="24" spans="1:28" x14ac:dyDescent="0.25">
      <c r="A24" s="4" t="s">
        <v>138</v>
      </c>
      <c r="B24" s="32">
        <f>B25+B26</f>
        <v>0</v>
      </c>
      <c r="C24" s="32">
        <f t="shared" ref="C24:G24" si="5">C25+C26</f>
        <v>0</v>
      </c>
      <c r="D24" s="32">
        <f t="shared" si="5"/>
        <v>0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AA24" s="16"/>
      <c r="AB24" s="16"/>
    </row>
    <row r="25" spans="1:28" x14ac:dyDescent="0.25">
      <c r="A25" s="6" t="s">
        <v>139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f>D25-E25</f>
        <v>0</v>
      </c>
      <c r="AA25" s="16"/>
      <c r="AB25" s="16"/>
    </row>
    <row r="26" spans="1:28" x14ac:dyDescent="0.25">
      <c r="A26" s="6" t="s">
        <v>140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f t="shared" ref="G26:G27" si="6">D26-E26</f>
        <v>0</v>
      </c>
      <c r="AA26" s="16"/>
      <c r="AB26" s="16"/>
    </row>
    <row r="27" spans="1:28" x14ac:dyDescent="0.25">
      <c r="A27" s="4" t="s">
        <v>141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f t="shared" si="6"/>
        <v>0</v>
      </c>
      <c r="AA27" s="16"/>
      <c r="AB27" s="16"/>
    </row>
    <row r="28" spans="1:28" x14ac:dyDescent="0.25">
      <c r="A28" s="20" t="s">
        <v>142</v>
      </c>
      <c r="B28" s="32">
        <v>0</v>
      </c>
      <c r="C28" s="32">
        <f t="shared" ref="C28:G28" si="7">C29+C30</f>
        <v>0</v>
      </c>
      <c r="D28" s="32">
        <f t="shared" si="7"/>
        <v>0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AA28" s="16"/>
      <c r="AB28" s="16"/>
    </row>
    <row r="29" spans="1:28" x14ac:dyDescent="0.25">
      <c r="A29" s="6" t="s">
        <v>143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f>D29-E29</f>
        <v>0</v>
      </c>
      <c r="AA29" s="16"/>
      <c r="AB29" s="16"/>
    </row>
    <row r="30" spans="1:28" x14ac:dyDescent="0.25">
      <c r="A30" s="6" t="s">
        <v>144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f t="shared" ref="G30:G31" si="8">D30-E30</f>
        <v>0</v>
      </c>
      <c r="AA30" s="16"/>
      <c r="AB30" s="16"/>
    </row>
    <row r="31" spans="1:28" x14ac:dyDescent="0.25">
      <c r="A31" s="4" t="s">
        <v>145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f t="shared" si="8"/>
        <v>0</v>
      </c>
      <c r="AA31" s="16"/>
      <c r="AB31" s="16"/>
    </row>
    <row r="32" spans="1:28" x14ac:dyDescent="0.25">
      <c r="A32" s="8"/>
      <c r="B32" s="33"/>
      <c r="C32" s="33"/>
      <c r="D32" s="33"/>
      <c r="E32" s="33"/>
      <c r="F32" s="33"/>
      <c r="G32" s="33"/>
      <c r="AA32" s="16"/>
      <c r="AB32" s="16"/>
    </row>
    <row r="33" spans="1:28" x14ac:dyDescent="0.25">
      <c r="A33" s="9" t="s">
        <v>147</v>
      </c>
      <c r="B33" s="31">
        <f>B21+B9</f>
        <v>1686953831</v>
      </c>
      <c r="C33" s="31">
        <f t="shared" ref="C33:G33" si="9">C21+C9</f>
        <v>-16100000.000000028</v>
      </c>
      <c r="D33" s="31">
        <f t="shared" si="9"/>
        <v>1670853831</v>
      </c>
      <c r="E33" s="31">
        <f t="shared" si="9"/>
        <v>665183946.34000015</v>
      </c>
      <c r="F33" s="31">
        <f t="shared" si="9"/>
        <v>665194858.6700002</v>
      </c>
      <c r="G33" s="31">
        <f t="shared" si="9"/>
        <v>1005669884.6599998</v>
      </c>
      <c r="AA33" s="16"/>
      <c r="AB33" s="16"/>
    </row>
    <row r="34" spans="1:28" x14ac:dyDescent="0.25">
      <c r="A34" s="25"/>
      <c r="B34" s="34"/>
      <c r="C34" s="34"/>
      <c r="D34" s="34"/>
      <c r="E34" s="34"/>
      <c r="F34" s="34"/>
      <c r="G34" s="34"/>
      <c r="AA34" s="16"/>
      <c r="AB34" s="16"/>
    </row>
    <row r="35" spans="1:28" x14ac:dyDescent="0.25">
      <c r="A35" s="16"/>
      <c r="B35" s="16"/>
      <c r="C35" s="16"/>
      <c r="D35" s="16"/>
      <c r="E35" s="16"/>
      <c r="F35" s="16"/>
      <c r="G35" s="16"/>
      <c r="AA35" s="16"/>
      <c r="AB35" s="16"/>
    </row>
    <row r="36" spans="1:28" x14ac:dyDescent="0.25">
      <c r="A36" s="16"/>
      <c r="B36" s="16"/>
      <c r="C36" s="16"/>
      <c r="D36" s="16"/>
      <c r="E36" s="16"/>
      <c r="F36" s="16"/>
      <c r="G36" s="16"/>
      <c r="AA36" s="16"/>
      <c r="AB36" s="16"/>
    </row>
    <row r="37" spans="1:28" x14ac:dyDescent="0.25">
      <c r="A37" s="16"/>
      <c r="B37" s="16"/>
      <c r="C37" s="16"/>
      <c r="D37" s="16"/>
      <c r="E37" s="16"/>
      <c r="F37" s="16"/>
      <c r="G37" s="16"/>
      <c r="AA37" s="16"/>
      <c r="AB37" s="16"/>
    </row>
    <row r="38" spans="1:28" x14ac:dyDescent="0.25">
      <c r="A38" s="16"/>
      <c r="B38" s="16"/>
      <c r="C38" s="16"/>
      <c r="D38" s="16"/>
      <c r="E38" s="16"/>
      <c r="F38" s="16"/>
      <c r="G38" s="16"/>
      <c r="AA38" s="16"/>
      <c r="AB38" s="16"/>
    </row>
    <row r="39" spans="1:28" x14ac:dyDescent="0.25">
      <c r="A39" s="16"/>
      <c r="B39" s="16"/>
      <c r="C39" s="16"/>
      <c r="D39" s="16"/>
      <c r="E39" s="16"/>
      <c r="F39" s="16"/>
      <c r="G39" s="16"/>
      <c r="AA39" s="16"/>
      <c r="AB39" s="16"/>
    </row>
    <row r="40" spans="1:28" x14ac:dyDescent="0.25">
      <c r="A40" s="16"/>
      <c r="B40" s="16"/>
      <c r="C40" s="16"/>
      <c r="D40" s="16"/>
      <c r="E40" s="16"/>
      <c r="F40" s="16"/>
      <c r="G40" s="16"/>
      <c r="AA40" s="16"/>
      <c r="AB40" s="16"/>
    </row>
    <row r="41" spans="1:28" x14ac:dyDescent="0.25">
      <c r="A41" s="16"/>
      <c r="B41" s="16"/>
      <c r="C41" s="16"/>
      <c r="D41" s="16"/>
      <c r="E41" s="16"/>
      <c r="F41" s="16"/>
      <c r="G41" s="16"/>
      <c r="AA41" s="16"/>
      <c r="AB41" s="16"/>
    </row>
    <row r="42" spans="1:28" x14ac:dyDescent="0.25">
      <c r="A42" s="16"/>
      <c r="B42" s="16"/>
      <c r="C42" s="16"/>
      <c r="D42" s="16"/>
      <c r="E42" s="16"/>
      <c r="F42" s="16"/>
      <c r="G42" s="16"/>
      <c r="AA42" s="16"/>
      <c r="AB42" s="16"/>
    </row>
    <row r="43" spans="1:28" x14ac:dyDescent="0.25">
      <c r="A43" s="16"/>
      <c r="B43" s="16"/>
      <c r="C43" s="16"/>
      <c r="D43" s="16"/>
      <c r="E43" s="16"/>
      <c r="F43" s="16"/>
      <c r="G43" s="16"/>
      <c r="AA43" s="16"/>
      <c r="AB43" s="16"/>
    </row>
    <row r="44" spans="1:28" x14ac:dyDescent="0.25">
      <c r="A44" s="16"/>
      <c r="B44" s="16"/>
      <c r="C44" s="16"/>
      <c r="D44" s="16"/>
      <c r="E44" s="16"/>
      <c r="F44" s="16"/>
      <c r="G44" s="16"/>
      <c r="AA44" s="16"/>
      <c r="AB44" s="16"/>
    </row>
    <row r="45" spans="1:28" x14ac:dyDescent="0.25">
      <c r="A45" s="16"/>
      <c r="B45" s="16"/>
      <c r="C45" s="16"/>
      <c r="D45" s="16"/>
      <c r="E45" s="16"/>
      <c r="F45" s="16"/>
      <c r="G45" s="16"/>
      <c r="AA45" s="16"/>
      <c r="AB45" s="16"/>
    </row>
    <row r="46" spans="1:28" x14ac:dyDescent="0.25">
      <c r="A46" s="16"/>
      <c r="B46" s="16"/>
      <c r="C46" s="16"/>
      <c r="D46" s="16"/>
      <c r="E46" s="16"/>
      <c r="F46" s="16"/>
      <c r="G46" s="16"/>
      <c r="AA46" s="16"/>
      <c r="AB46" s="16"/>
    </row>
    <row r="47" spans="1:28" x14ac:dyDescent="0.25">
      <c r="A47" s="16"/>
      <c r="B47" s="16"/>
      <c r="C47" s="16"/>
      <c r="D47" s="16"/>
      <c r="E47" s="16"/>
      <c r="F47" s="16"/>
      <c r="G47" s="16"/>
      <c r="AA47" s="16"/>
      <c r="AB47" s="16"/>
    </row>
    <row r="48" spans="1:28" x14ac:dyDescent="0.25">
      <c r="A48" s="16"/>
      <c r="B48" s="16"/>
      <c r="C48" s="16"/>
      <c r="D48" s="16"/>
      <c r="E48" s="16"/>
      <c r="F48" s="16"/>
      <c r="G48" s="16"/>
      <c r="AA48" s="16"/>
      <c r="AB48" s="16"/>
    </row>
    <row r="49" spans="1:28" x14ac:dyDescent="0.25">
      <c r="A49" s="16"/>
      <c r="B49" s="16"/>
      <c r="C49" s="16"/>
      <c r="D49" s="16"/>
      <c r="E49" s="16"/>
      <c r="F49" s="16"/>
      <c r="G49" s="16"/>
      <c r="AA49" s="16"/>
      <c r="AB49" s="16"/>
    </row>
    <row r="50" spans="1:28" x14ac:dyDescent="0.25">
      <c r="A50" s="16"/>
      <c r="B50" s="16"/>
      <c r="C50" s="16"/>
      <c r="D50" s="16"/>
      <c r="E50" s="16"/>
      <c r="F50" s="16"/>
      <c r="G50" s="16"/>
      <c r="AA50" s="16"/>
      <c r="AB50" s="16"/>
    </row>
    <row r="51" spans="1:28" x14ac:dyDescent="0.25">
      <c r="A51" s="16"/>
      <c r="B51" s="16"/>
      <c r="C51" s="16"/>
      <c r="D51" s="16"/>
      <c r="E51" s="16"/>
      <c r="F51" s="16"/>
      <c r="G51" s="16"/>
      <c r="AA51" s="16"/>
      <c r="AB51" s="16"/>
    </row>
    <row r="52" spans="1:28" x14ac:dyDescent="0.25">
      <c r="A52" s="16"/>
      <c r="B52" s="16"/>
      <c r="C52" s="16"/>
      <c r="D52" s="16"/>
      <c r="E52" s="16"/>
      <c r="F52" s="16"/>
      <c r="G52" s="16"/>
      <c r="AA52" s="16"/>
      <c r="AB52" s="16"/>
    </row>
    <row r="53" spans="1:28" x14ac:dyDescent="0.25">
      <c r="A53" s="16"/>
      <c r="B53" s="16"/>
      <c r="C53" s="16"/>
      <c r="D53" s="16"/>
      <c r="E53" s="16"/>
      <c r="F53" s="16"/>
      <c r="G53" s="16"/>
      <c r="AA53" s="16"/>
      <c r="AB53" s="16"/>
    </row>
    <row r="54" spans="1:28" x14ac:dyDescent="0.25">
      <c r="A54" s="16"/>
      <c r="B54" s="16"/>
      <c r="C54" s="16"/>
      <c r="D54" s="16"/>
      <c r="E54" s="16"/>
      <c r="F54" s="16"/>
      <c r="G54" s="16"/>
      <c r="AA54" s="16"/>
      <c r="AB54" s="16"/>
    </row>
    <row r="55" spans="1:28" x14ac:dyDescent="0.25">
      <c r="A55" s="16"/>
      <c r="B55" s="16"/>
      <c r="C55" s="16"/>
      <c r="D55" s="16"/>
      <c r="E55" s="16"/>
      <c r="F55" s="16"/>
      <c r="G55" s="16"/>
      <c r="AA55" s="16"/>
      <c r="AB55" s="16"/>
    </row>
    <row r="56" spans="1:28" x14ac:dyDescent="0.25">
      <c r="A56" s="16"/>
      <c r="B56" s="16"/>
      <c r="C56" s="16"/>
      <c r="D56" s="16"/>
      <c r="E56" s="16"/>
      <c r="F56" s="16"/>
      <c r="G56" s="16"/>
      <c r="AA56" s="16"/>
      <c r="AB56" s="16"/>
    </row>
    <row r="57" spans="1:28" x14ac:dyDescent="0.25">
      <c r="A57" s="16"/>
      <c r="B57" s="16"/>
      <c r="C57" s="16"/>
      <c r="D57" s="16"/>
      <c r="E57" s="16"/>
      <c r="F57" s="16"/>
      <c r="G57" s="16"/>
      <c r="AA57" s="16"/>
      <c r="AB57" s="16"/>
    </row>
    <row r="58" spans="1:28" x14ac:dyDescent="0.25">
      <c r="A58" s="16"/>
      <c r="B58" s="16"/>
      <c r="C58" s="16"/>
      <c r="D58" s="16"/>
      <c r="E58" s="16"/>
      <c r="F58" s="16"/>
      <c r="G58" s="16"/>
      <c r="AA58" s="16"/>
      <c r="AB58" s="16"/>
    </row>
    <row r="59" spans="1:28" x14ac:dyDescent="0.25">
      <c r="A59" s="16"/>
      <c r="B59" s="16"/>
      <c r="C59" s="16"/>
      <c r="D59" s="16"/>
      <c r="E59" s="16"/>
      <c r="F59" s="16"/>
      <c r="G59" s="16"/>
      <c r="AA59" s="16"/>
      <c r="AB59" s="16"/>
    </row>
    <row r="60" spans="1:28" x14ac:dyDescent="0.25">
      <c r="A60" s="16"/>
      <c r="B60" s="16"/>
      <c r="C60" s="16"/>
      <c r="D60" s="16"/>
      <c r="E60" s="16"/>
      <c r="F60" s="16"/>
      <c r="G60" s="16"/>
      <c r="AA60" s="16"/>
      <c r="AB60" s="16"/>
    </row>
    <row r="61" spans="1:28" x14ac:dyDescent="0.25">
      <c r="A61" s="16"/>
      <c r="B61" s="16"/>
      <c r="C61" s="16"/>
      <c r="D61" s="16"/>
      <c r="E61" s="16"/>
      <c r="F61" s="16"/>
      <c r="G61" s="16"/>
      <c r="AA61" s="16"/>
      <c r="AB61" s="16"/>
    </row>
    <row r="62" spans="1:28" x14ac:dyDescent="0.25">
      <c r="A62" s="16"/>
      <c r="B62" s="16"/>
      <c r="C62" s="16"/>
      <c r="D62" s="16"/>
      <c r="E62" s="16"/>
      <c r="F62" s="16"/>
      <c r="G62" s="16"/>
      <c r="AA62" s="16"/>
      <c r="AB62" s="16"/>
    </row>
    <row r="63" spans="1:28" x14ac:dyDescent="0.25">
      <c r="A63" s="16"/>
      <c r="B63" s="16"/>
      <c r="C63" s="16"/>
      <c r="D63" s="16"/>
      <c r="E63" s="16"/>
      <c r="F63" s="16"/>
      <c r="G63" s="16"/>
      <c r="AA63" s="16"/>
      <c r="AB63" s="16"/>
    </row>
    <row r="64" spans="1:28" x14ac:dyDescent="0.25">
      <c r="A64" s="16"/>
      <c r="B64" s="16"/>
      <c r="C64" s="16"/>
      <c r="D64" s="16"/>
      <c r="E64" s="16"/>
      <c r="F64" s="16"/>
      <c r="G64" s="16"/>
      <c r="AA64" s="16"/>
      <c r="AB64" s="16"/>
    </row>
    <row r="65" spans="1:28" x14ac:dyDescent="0.25">
      <c r="A65" s="16"/>
      <c r="B65" s="16"/>
      <c r="C65" s="16"/>
      <c r="D65" s="16"/>
      <c r="E65" s="16"/>
      <c r="F65" s="16"/>
      <c r="G65" s="16"/>
      <c r="AA65" s="16"/>
      <c r="AB65" s="16"/>
    </row>
    <row r="66" spans="1:28" x14ac:dyDescent="0.25">
      <c r="A66" s="16"/>
      <c r="B66" s="16"/>
      <c r="C66" s="16"/>
      <c r="D66" s="16"/>
      <c r="E66" s="16"/>
      <c r="F66" s="16"/>
      <c r="G66" s="16"/>
      <c r="AA66" s="16"/>
      <c r="AB66" s="16"/>
    </row>
    <row r="67" spans="1:28" x14ac:dyDescent="0.25">
      <c r="A67" s="16"/>
      <c r="B67" s="16"/>
      <c r="C67" s="16"/>
      <c r="D67" s="16"/>
      <c r="E67" s="16"/>
      <c r="F67" s="16"/>
      <c r="G67" s="16"/>
      <c r="AA67" s="16"/>
      <c r="AB67" s="16"/>
    </row>
    <row r="68" spans="1:28" x14ac:dyDescent="0.25">
      <c r="A68" s="16"/>
      <c r="B68" s="16"/>
      <c r="C68" s="16"/>
      <c r="D68" s="16"/>
      <c r="E68" s="16"/>
      <c r="F68" s="16"/>
      <c r="G68" s="16"/>
      <c r="AA68" s="16"/>
      <c r="AB68" s="16"/>
    </row>
    <row r="69" spans="1:28" x14ac:dyDescent="0.25">
      <c r="A69" s="16"/>
      <c r="B69" s="16"/>
      <c r="C69" s="16"/>
      <c r="D69" s="16"/>
      <c r="E69" s="16"/>
      <c r="F69" s="16"/>
      <c r="G69" s="16"/>
      <c r="AA69" s="16"/>
      <c r="AB69" s="16"/>
    </row>
    <row r="70" spans="1:28" x14ac:dyDescent="0.25">
      <c r="A70" s="16"/>
      <c r="B70" s="16"/>
      <c r="C70" s="16"/>
      <c r="D70" s="16"/>
      <c r="E70" s="16"/>
      <c r="F70" s="16"/>
      <c r="G70" s="16"/>
      <c r="AA70" s="16"/>
      <c r="AB70" s="16"/>
    </row>
    <row r="71" spans="1:28" x14ac:dyDescent="0.25">
      <c r="A71" s="16"/>
      <c r="B71" s="16"/>
      <c r="C71" s="16"/>
      <c r="D71" s="16"/>
      <c r="E71" s="16"/>
      <c r="F71" s="16"/>
      <c r="G71" s="16"/>
      <c r="AA71" s="16"/>
      <c r="AB71" s="16"/>
    </row>
    <row r="72" spans="1:28" x14ac:dyDescent="0.25">
      <c r="A72" s="16"/>
      <c r="B72" s="16"/>
      <c r="C72" s="16"/>
      <c r="D72" s="16"/>
      <c r="E72" s="16"/>
      <c r="F72" s="16"/>
      <c r="G72" s="16"/>
      <c r="AA72" s="16"/>
      <c r="AB72" s="16"/>
    </row>
    <row r="73" spans="1:28" x14ac:dyDescent="0.25">
      <c r="A73" s="16"/>
      <c r="B73" s="16"/>
      <c r="C73" s="16"/>
      <c r="D73" s="16"/>
      <c r="E73" s="16"/>
      <c r="F73" s="16"/>
      <c r="G73" s="16"/>
      <c r="AA73" s="16"/>
      <c r="AB73" s="16"/>
    </row>
    <row r="74" spans="1:28" x14ac:dyDescent="0.25">
      <c r="A74" s="16"/>
      <c r="B74" s="16"/>
      <c r="C74" s="16"/>
      <c r="D74" s="16"/>
      <c r="E74" s="16"/>
      <c r="F74" s="16"/>
      <c r="G74" s="16"/>
      <c r="AA74" s="16"/>
      <c r="AB74" s="16"/>
    </row>
    <row r="75" spans="1:28" x14ac:dyDescent="0.25">
      <c r="A75" s="16"/>
      <c r="B75" s="16"/>
      <c r="C75" s="16"/>
      <c r="D75" s="16"/>
      <c r="E75" s="16"/>
      <c r="F75" s="16"/>
      <c r="G75" s="16"/>
      <c r="AA75" s="16"/>
      <c r="AB75" s="16"/>
    </row>
    <row r="76" spans="1:28" x14ac:dyDescent="0.25">
      <c r="A76" s="16"/>
      <c r="B76" s="16"/>
      <c r="C76" s="16"/>
      <c r="D76" s="16"/>
      <c r="E76" s="16"/>
      <c r="F76" s="16"/>
      <c r="G76" s="16"/>
      <c r="AA76" s="16"/>
      <c r="AB76" s="16"/>
    </row>
    <row r="77" spans="1:28" x14ac:dyDescent="0.25">
      <c r="A77" s="16"/>
      <c r="B77" s="16"/>
      <c r="C77" s="16"/>
      <c r="D77" s="16"/>
      <c r="E77" s="16"/>
      <c r="F77" s="16"/>
      <c r="G77" s="16"/>
      <c r="AA77" s="16"/>
      <c r="AB77" s="16"/>
    </row>
    <row r="78" spans="1:28" x14ac:dyDescent="0.25">
      <c r="A78" s="16"/>
      <c r="B78" s="16"/>
      <c r="C78" s="16"/>
      <c r="D78" s="16"/>
      <c r="E78" s="16"/>
      <c r="F78" s="16"/>
      <c r="G78" s="16"/>
      <c r="AA78" s="16"/>
      <c r="AB78" s="16"/>
    </row>
    <row r="79" spans="1:28" x14ac:dyDescent="0.25">
      <c r="A79" s="16"/>
      <c r="B79" s="16"/>
      <c r="C79" s="16"/>
      <c r="D79" s="16"/>
      <c r="E79" s="16"/>
      <c r="F79" s="16"/>
      <c r="G79" s="16"/>
      <c r="AA79" s="16"/>
      <c r="AB79" s="16"/>
    </row>
    <row r="80" spans="1:28" x14ac:dyDescent="0.25">
      <c r="A80" s="16"/>
      <c r="B80" s="16"/>
      <c r="C80" s="16"/>
      <c r="D80" s="16"/>
      <c r="E80" s="16"/>
      <c r="F80" s="16"/>
      <c r="G80" s="16"/>
      <c r="AA80" s="16"/>
      <c r="AB80" s="16"/>
    </row>
    <row r="81" spans="1:28" x14ac:dyDescent="0.25">
      <c r="A81" s="16"/>
      <c r="B81" s="16"/>
      <c r="C81" s="16"/>
      <c r="D81" s="16"/>
      <c r="E81" s="16"/>
      <c r="F81" s="16"/>
      <c r="G81" s="16"/>
      <c r="AA81" s="16"/>
      <c r="AB81" s="16"/>
    </row>
    <row r="82" spans="1:28" x14ac:dyDescent="0.25">
      <c r="A82" s="16"/>
      <c r="B82" s="16"/>
      <c r="C82" s="16"/>
      <c r="D82" s="16"/>
      <c r="E82" s="16"/>
      <c r="F82" s="16"/>
      <c r="G82" s="16"/>
      <c r="AA82" s="16"/>
      <c r="AB82" s="16"/>
    </row>
    <row r="83" spans="1:28" x14ac:dyDescent="0.25">
      <c r="A83" s="16"/>
      <c r="B83" s="16"/>
      <c r="C83" s="16"/>
      <c r="D83" s="16"/>
      <c r="E83" s="16"/>
      <c r="F83" s="16"/>
      <c r="G83" s="16"/>
      <c r="AA83" s="16"/>
      <c r="AB83" s="16"/>
    </row>
    <row r="84" spans="1:28" x14ac:dyDescent="0.25">
      <c r="A84" s="16"/>
      <c r="B84" s="16"/>
      <c r="C84" s="16"/>
      <c r="D84" s="16"/>
      <c r="E84" s="16"/>
      <c r="F84" s="16"/>
      <c r="G84" s="16"/>
      <c r="AA84" s="16"/>
      <c r="AB84" s="16"/>
    </row>
    <row r="85" spans="1:28" x14ac:dyDescent="0.25">
      <c r="A85" s="16"/>
      <c r="B85" s="16"/>
      <c r="C85" s="16"/>
      <c r="D85" s="16"/>
      <c r="E85" s="16"/>
      <c r="F85" s="16"/>
      <c r="G85" s="16"/>
      <c r="AA85" s="16"/>
      <c r="AB85" s="16"/>
    </row>
    <row r="86" spans="1:28" x14ac:dyDescent="0.25">
      <c r="A86" s="16"/>
      <c r="B86" s="16"/>
      <c r="C86" s="16"/>
      <c r="D86" s="16"/>
      <c r="E86" s="16"/>
      <c r="F86" s="16"/>
      <c r="G86" s="16"/>
      <c r="AA86" s="16"/>
      <c r="AB86" s="16"/>
    </row>
    <row r="87" spans="1:28" x14ac:dyDescent="0.25">
      <c r="A87" s="16"/>
      <c r="B87" s="16"/>
      <c r="C87" s="16"/>
      <c r="D87" s="16"/>
      <c r="E87" s="16"/>
      <c r="F87" s="16"/>
      <c r="G87" s="16"/>
      <c r="AA87" s="16"/>
      <c r="AB87" s="16"/>
    </row>
    <row r="88" spans="1:28" x14ac:dyDescent="0.25">
      <c r="A88" s="16"/>
      <c r="B88" s="16"/>
      <c r="C88" s="16"/>
      <c r="D88" s="16"/>
      <c r="E88" s="16"/>
      <c r="F88" s="16"/>
      <c r="G88" s="16"/>
      <c r="AA88" s="16"/>
      <c r="AB88" s="16"/>
    </row>
    <row r="89" spans="1:28" x14ac:dyDescent="0.25">
      <c r="A89" s="16"/>
      <c r="B89" s="16"/>
      <c r="C89" s="16"/>
      <c r="D89" s="16"/>
      <c r="E89" s="16"/>
      <c r="F89" s="16"/>
      <c r="G89" s="16"/>
      <c r="AA89" s="16"/>
      <c r="AB89" s="16"/>
    </row>
    <row r="90" spans="1:28" x14ac:dyDescent="0.25">
      <c r="A90" s="16"/>
      <c r="B90" s="16"/>
      <c r="C90" s="16"/>
      <c r="D90" s="16"/>
      <c r="E90" s="16"/>
      <c r="F90" s="16"/>
      <c r="G90" s="16"/>
      <c r="AA90" s="16"/>
      <c r="AB90" s="16"/>
    </row>
    <row r="91" spans="1:28" x14ac:dyDescent="0.25">
      <c r="A91" s="16"/>
      <c r="B91" s="16"/>
      <c r="C91" s="16"/>
      <c r="D91" s="16"/>
      <c r="E91" s="16"/>
      <c r="F91" s="16"/>
      <c r="G91" s="16"/>
      <c r="AA91" s="16"/>
      <c r="AB91" s="16"/>
    </row>
    <row r="92" spans="1:28" x14ac:dyDescent="0.25">
      <c r="A92" s="16"/>
      <c r="B92" s="16"/>
      <c r="C92" s="16"/>
      <c r="D92" s="16"/>
      <c r="E92" s="16"/>
      <c r="F92" s="16"/>
      <c r="G92" s="16"/>
      <c r="AA92" s="16"/>
      <c r="AB92" s="16"/>
    </row>
    <row r="93" spans="1:28" x14ac:dyDescent="0.25">
      <c r="A93" s="16"/>
      <c r="B93" s="16"/>
      <c r="C93" s="16"/>
      <c r="D93" s="16"/>
      <c r="E93" s="16"/>
      <c r="F93" s="16"/>
      <c r="G93" s="16"/>
      <c r="AA93" s="16"/>
      <c r="AB93" s="16"/>
    </row>
    <row r="94" spans="1:28" x14ac:dyDescent="0.25">
      <c r="A94" s="16"/>
      <c r="B94" s="16"/>
      <c r="C94" s="16"/>
      <c r="D94" s="16"/>
      <c r="E94" s="16"/>
      <c r="F94" s="16"/>
      <c r="G94" s="16"/>
      <c r="AA94" s="16"/>
      <c r="AB94" s="16"/>
    </row>
    <row r="95" spans="1:28" x14ac:dyDescent="0.25">
      <c r="A95" s="16"/>
      <c r="B95" s="16"/>
      <c r="C95" s="16"/>
      <c r="D95" s="16"/>
      <c r="E95" s="16"/>
      <c r="F95" s="16"/>
      <c r="G95" s="16"/>
      <c r="AA95" s="16"/>
      <c r="AB95" s="16"/>
    </row>
    <row r="96" spans="1:28" x14ac:dyDescent="0.25">
      <c r="A96" s="16"/>
      <c r="B96" s="16"/>
      <c r="C96" s="16"/>
      <c r="D96" s="16"/>
      <c r="E96" s="16"/>
      <c r="F96" s="16"/>
      <c r="G96" s="16"/>
      <c r="AA96" s="16"/>
      <c r="AB96" s="16"/>
    </row>
    <row r="97" spans="1:28" x14ac:dyDescent="0.25">
      <c r="A97" s="16"/>
      <c r="B97" s="16"/>
      <c r="C97" s="16"/>
      <c r="D97" s="16"/>
      <c r="E97" s="16"/>
      <c r="F97" s="16"/>
      <c r="G97" s="16"/>
      <c r="AA97" s="16"/>
      <c r="AB97" s="16"/>
    </row>
    <row r="98" spans="1:28" x14ac:dyDescent="0.25">
      <c r="A98" s="16"/>
      <c r="B98" s="16"/>
      <c r="C98" s="16"/>
      <c r="D98" s="16"/>
      <c r="E98" s="16"/>
      <c r="F98" s="16"/>
      <c r="G98" s="16"/>
      <c r="AA98" s="16"/>
      <c r="AB98" s="16"/>
    </row>
    <row r="99" spans="1:28" x14ac:dyDescent="0.25">
      <c r="A99" s="16"/>
      <c r="B99" s="16"/>
      <c r="C99" s="16"/>
      <c r="D99" s="16"/>
      <c r="E99" s="16"/>
      <c r="F99" s="16"/>
      <c r="G99" s="16"/>
      <c r="AA99" s="16"/>
      <c r="AB99" s="16"/>
    </row>
    <row r="100" spans="1:28" x14ac:dyDescent="0.25">
      <c r="A100" s="16"/>
      <c r="B100" s="16"/>
      <c r="C100" s="16"/>
      <c r="D100" s="16"/>
      <c r="E100" s="16"/>
      <c r="F100" s="16"/>
      <c r="G100" s="16"/>
      <c r="AA100" s="16"/>
      <c r="AB100" s="16"/>
    </row>
    <row r="101" spans="1:28" x14ac:dyDescent="0.25">
      <c r="A101" s="16"/>
      <c r="B101" s="16"/>
      <c r="C101" s="16"/>
      <c r="D101" s="16"/>
      <c r="E101" s="16"/>
      <c r="F101" s="16"/>
      <c r="G101" s="16"/>
      <c r="AA101" s="16"/>
      <c r="AB101" s="16"/>
    </row>
    <row r="102" spans="1:28" x14ac:dyDescent="0.25">
      <c r="A102" s="16"/>
      <c r="B102" s="16"/>
      <c r="C102" s="16"/>
      <c r="D102" s="16"/>
      <c r="E102" s="16"/>
      <c r="F102" s="16"/>
      <c r="G102" s="16"/>
      <c r="AA102" s="16"/>
      <c r="AB102" s="1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CB5266B2-F374-4F02-9CC3-E1B9D834B379}">
      <formula1>-1.79769313486231E+100</formula1>
      <formula2>1.79769313486231E+100</formula2>
    </dataValidation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27</vt:i4>
      </vt:variant>
    </vt:vector>
  </HeadingPairs>
  <TitlesOfParts>
    <vt:vector size="31" baseType="lpstr">
      <vt:lpstr>Formato 6 a) </vt:lpstr>
      <vt:lpstr>Formato 6 b)</vt:lpstr>
      <vt:lpstr>Formato 6 c)</vt:lpstr>
      <vt:lpstr>Formato d)</vt:lpstr>
      <vt:lpstr>GASTO_APP_26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GASTO_NE_T3_22</vt:lpstr>
      <vt:lpstr>GASTO_NE_T4</vt:lpstr>
      <vt:lpstr>GASTO_NE_T5</vt:lpstr>
      <vt:lpstr>GASTO_NE_T6</vt:lpstr>
      <vt:lpstr>lñhkl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Berenice Villegas</dc:creator>
  <cp:lastModifiedBy>Berenice Villegas</cp:lastModifiedBy>
  <cp:lastPrinted>2022-07-11T15:51:43Z</cp:lastPrinted>
  <dcterms:created xsi:type="dcterms:W3CDTF">2022-04-20T21:11:37Z</dcterms:created>
  <dcterms:modified xsi:type="dcterms:W3CDTF">2022-07-12T19:13:58Z</dcterms:modified>
</cp:coreProperties>
</file>