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ANNY\2024\TRANSPARENCIA PORTAL ARMONIZACIÓN PJ\ANUAL\SAP TX ZFM-05\PPTO24\Sin  Formato ENVIADOS\"/>
    </mc:Choice>
  </mc:AlternateContent>
  <xr:revisionPtr revIDLastSave="0" documentId="13_ncr:1_{4543987C-F6E0-4D1D-AB05-D3D245038533}" xr6:coauthVersionLast="47" xr6:coauthVersionMax="47" xr10:uidLastSave="{00000000-0000-0000-0000-000000000000}"/>
  <bookViews>
    <workbookView xWindow="-120" yWindow="-120" windowWidth="29040" windowHeight="15720" tabRatio="245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Hoja1!$A$3:$N$153</definedName>
  </definedNames>
  <calcPr calcId="191029"/>
</workbook>
</file>

<file path=xl/calcChain.xml><?xml version="1.0" encoding="utf-8"?>
<calcChain xmlns="http://schemas.openxmlformats.org/spreadsheetml/2006/main">
  <c r="C145" i="1" l="1"/>
  <c r="C140" i="1"/>
  <c r="C138" i="1"/>
  <c r="C136" i="1"/>
  <c r="C133" i="1"/>
  <c r="C129" i="1"/>
  <c r="C126" i="1"/>
  <c r="C123" i="1"/>
  <c r="C114" i="1"/>
  <c r="C108" i="1"/>
  <c r="C102" i="1"/>
  <c r="C99" i="1"/>
  <c r="C91" i="1"/>
  <c r="C86" i="1"/>
  <c r="C78" i="1"/>
  <c r="C65" i="1"/>
  <c r="C73" i="1"/>
  <c r="C60" i="1"/>
  <c r="C58" i="1"/>
  <c r="C55" i="1"/>
  <c r="C53" i="1"/>
  <c r="C49" i="1"/>
  <c r="C45" i="1"/>
  <c r="C43" i="1"/>
  <c r="D37" i="1"/>
  <c r="C37" i="1"/>
  <c r="C33" i="1"/>
  <c r="C31" i="1"/>
  <c r="C24" i="1"/>
  <c r="C20" i="1"/>
  <c r="C13" i="1"/>
  <c r="C9" i="1"/>
  <c r="C7" i="1"/>
  <c r="C149" i="1"/>
  <c r="C148" i="1" s="1"/>
  <c r="B149" i="1"/>
  <c r="B148" i="1" s="1"/>
  <c r="D149" i="1"/>
  <c r="D148" i="1" s="1"/>
  <c r="E149" i="1"/>
  <c r="E148" i="1" s="1"/>
  <c r="F149" i="1"/>
  <c r="F148" i="1" s="1"/>
  <c r="G149" i="1"/>
  <c r="G148" i="1" s="1"/>
  <c r="H149" i="1"/>
  <c r="H148" i="1" s="1"/>
  <c r="I149" i="1"/>
  <c r="I148" i="1" s="1"/>
  <c r="J149" i="1"/>
  <c r="J148" i="1" s="1"/>
  <c r="K149" i="1"/>
  <c r="K148" i="1" s="1"/>
  <c r="L149" i="1"/>
  <c r="L148" i="1" s="1"/>
  <c r="M149" i="1"/>
  <c r="M148" i="1" s="1"/>
  <c r="N149" i="1"/>
  <c r="N148" i="1" s="1"/>
  <c r="B145" i="1"/>
  <c r="B140" i="1"/>
  <c r="B138" i="1"/>
  <c r="B136" i="1"/>
  <c r="B133" i="1"/>
  <c r="B129" i="1"/>
  <c r="B126" i="1"/>
  <c r="B123" i="1"/>
  <c r="B108" i="1"/>
  <c r="B102" i="1"/>
  <c r="B99" i="1"/>
  <c r="B91" i="1"/>
  <c r="B86" i="1"/>
  <c r="B78" i="1"/>
  <c r="B73" i="1"/>
  <c r="B65" i="1"/>
  <c r="B60" i="1"/>
  <c r="B58" i="1"/>
  <c r="B55" i="1"/>
  <c r="B53" i="1"/>
  <c r="B49" i="1"/>
  <c r="B45" i="1"/>
  <c r="B43" i="1"/>
  <c r="B37" i="1"/>
  <c r="B33" i="1"/>
  <c r="B24" i="1"/>
  <c r="B31" i="1"/>
  <c r="B20" i="1"/>
  <c r="B13" i="1"/>
  <c r="B9" i="1"/>
  <c r="B7" i="1"/>
  <c r="D7" i="1"/>
  <c r="D152" i="1"/>
  <c r="D151" i="1" s="1"/>
  <c r="E152" i="1"/>
  <c r="E151" i="1" s="1"/>
  <c r="F152" i="1"/>
  <c r="F151" i="1" s="1"/>
  <c r="G152" i="1"/>
  <c r="G151" i="1" s="1"/>
  <c r="H152" i="1"/>
  <c r="H151" i="1" s="1"/>
  <c r="I152" i="1"/>
  <c r="I151" i="1" s="1"/>
  <c r="J152" i="1"/>
  <c r="J151" i="1" s="1"/>
  <c r="K152" i="1"/>
  <c r="K151" i="1" s="1"/>
  <c r="L152" i="1"/>
  <c r="L151" i="1" s="1"/>
  <c r="M152" i="1"/>
  <c r="M151" i="1" s="1"/>
  <c r="N152" i="1"/>
  <c r="N151" i="1" s="1"/>
  <c r="C153" i="1"/>
  <c r="C152" i="1" s="1"/>
  <c r="C151" i="1" s="1"/>
  <c r="D116" i="1"/>
  <c r="D114" i="1" s="1"/>
  <c r="B116" i="1"/>
  <c r="B114" i="1" s="1"/>
  <c r="E49" i="1"/>
  <c r="D49" i="1"/>
  <c r="F49" i="1"/>
  <c r="G49" i="1"/>
  <c r="H49" i="1"/>
  <c r="I49" i="1"/>
  <c r="J49" i="1"/>
  <c r="K49" i="1"/>
  <c r="L49" i="1"/>
  <c r="M49" i="1"/>
  <c r="N49" i="1"/>
  <c r="E24" i="1"/>
  <c r="D24" i="1"/>
  <c r="F24" i="1"/>
  <c r="G24" i="1"/>
  <c r="H24" i="1"/>
  <c r="I24" i="1"/>
  <c r="J24" i="1"/>
  <c r="K24" i="1"/>
  <c r="L24" i="1"/>
  <c r="M24" i="1"/>
  <c r="N24" i="1"/>
  <c r="D145" i="1"/>
  <c r="E145" i="1"/>
  <c r="F145" i="1"/>
  <c r="G145" i="1"/>
  <c r="H145" i="1"/>
  <c r="I145" i="1"/>
  <c r="J145" i="1"/>
  <c r="K145" i="1"/>
  <c r="L145" i="1"/>
  <c r="M145" i="1"/>
  <c r="N145" i="1"/>
  <c r="D140" i="1"/>
  <c r="E140" i="1"/>
  <c r="F140" i="1"/>
  <c r="G140" i="1"/>
  <c r="H140" i="1"/>
  <c r="I140" i="1"/>
  <c r="J140" i="1"/>
  <c r="K140" i="1"/>
  <c r="L140" i="1"/>
  <c r="M140" i="1"/>
  <c r="N140" i="1"/>
  <c r="D138" i="1"/>
  <c r="E138" i="1"/>
  <c r="F138" i="1"/>
  <c r="G138" i="1"/>
  <c r="H138" i="1"/>
  <c r="I138" i="1"/>
  <c r="J138" i="1"/>
  <c r="K138" i="1"/>
  <c r="L138" i="1"/>
  <c r="M138" i="1"/>
  <c r="N138" i="1"/>
  <c r="D136" i="1"/>
  <c r="E136" i="1"/>
  <c r="F136" i="1"/>
  <c r="G136" i="1"/>
  <c r="H136" i="1"/>
  <c r="I136" i="1"/>
  <c r="J136" i="1"/>
  <c r="K136" i="1"/>
  <c r="L136" i="1"/>
  <c r="M136" i="1"/>
  <c r="N136" i="1"/>
  <c r="D133" i="1"/>
  <c r="E133" i="1"/>
  <c r="F133" i="1"/>
  <c r="G133" i="1"/>
  <c r="H133" i="1"/>
  <c r="I133" i="1"/>
  <c r="J133" i="1"/>
  <c r="K133" i="1"/>
  <c r="L133" i="1"/>
  <c r="M133" i="1"/>
  <c r="N133" i="1"/>
  <c r="D129" i="1"/>
  <c r="E129" i="1"/>
  <c r="F129" i="1"/>
  <c r="G129" i="1"/>
  <c r="H129" i="1"/>
  <c r="I129" i="1"/>
  <c r="J129" i="1"/>
  <c r="K129" i="1"/>
  <c r="L129" i="1"/>
  <c r="M129" i="1"/>
  <c r="N129" i="1"/>
  <c r="D126" i="1"/>
  <c r="E126" i="1"/>
  <c r="F126" i="1"/>
  <c r="G126" i="1"/>
  <c r="H126" i="1"/>
  <c r="I126" i="1"/>
  <c r="J126" i="1"/>
  <c r="K126" i="1"/>
  <c r="L126" i="1"/>
  <c r="M126" i="1"/>
  <c r="N126" i="1"/>
  <c r="D123" i="1"/>
  <c r="E123" i="1"/>
  <c r="F123" i="1"/>
  <c r="G123" i="1"/>
  <c r="H123" i="1"/>
  <c r="I123" i="1"/>
  <c r="J123" i="1"/>
  <c r="K123" i="1"/>
  <c r="L123" i="1"/>
  <c r="M123" i="1"/>
  <c r="N123" i="1"/>
  <c r="E114" i="1"/>
  <c r="F114" i="1"/>
  <c r="G114" i="1"/>
  <c r="H114" i="1"/>
  <c r="I114" i="1"/>
  <c r="J114" i="1"/>
  <c r="K114" i="1"/>
  <c r="L114" i="1"/>
  <c r="M114" i="1"/>
  <c r="N114" i="1"/>
  <c r="D108" i="1"/>
  <c r="E108" i="1"/>
  <c r="F108" i="1"/>
  <c r="G108" i="1"/>
  <c r="H108" i="1"/>
  <c r="I108" i="1"/>
  <c r="J108" i="1"/>
  <c r="K108" i="1"/>
  <c r="L108" i="1"/>
  <c r="M108" i="1"/>
  <c r="N108" i="1"/>
  <c r="D102" i="1"/>
  <c r="E102" i="1"/>
  <c r="F102" i="1"/>
  <c r="G102" i="1"/>
  <c r="H102" i="1"/>
  <c r="I102" i="1"/>
  <c r="J102" i="1"/>
  <c r="K102" i="1"/>
  <c r="L102" i="1"/>
  <c r="M102" i="1"/>
  <c r="N102" i="1"/>
  <c r="D99" i="1"/>
  <c r="E99" i="1"/>
  <c r="F99" i="1"/>
  <c r="G99" i="1"/>
  <c r="H99" i="1"/>
  <c r="I99" i="1"/>
  <c r="J99" i="1"/>
  <c r="K99" i="1"/>
  <c r="L99" i="1"/>
  <c r="M99" i="1"/>
  <c r="N99" i="1"/>
  <c r="D91" i="1"/>
  <c r="E91" i="1"/>
  <c r="F91" i="1"/>
  <c r="G91" i="1"/>
  <c r="H91" i="1"/>
  <c r="I91" i="1"/>
  <c r="J91" i="1"/>
  <c r="K91" i="1"/>
  <c r="L91" i="1"/>
  <c r="M91" i="1"/>
  <c r="N91" i="1"/>
  <c r="D86" i="1"/>
  <c r="E86" i="1"/>
  <c r="F86" i="1"/>
  <c r="G86" i="1"/>
  <c r="H86" i="1"/>
  <c r="I86" i="1"/>
  <c r="J86" i="1"/>
  <c r="K86" i="1"/>
  <c r="L86" i="1"/>
  <c r="M86" i="1"/>
  <c r="N86" i="1"/>
  <c r="D78" i="1"/>
  <c r="E78" i="1"/>
  <c r="F78" i="1"/>
  <c r="G78" i="1"/>
  <c r="H78" i="1"/>
  <c r="I78" i="1"/>
  <c r="J78" i="1"/>
  <c r="K78" i="1"/>
  <c r="L78" i="1"/>
  <c r="M78" i="1"/>
  <c r="N78" i="1"/>
  <c r="D73" i="1"/>
  <c r="E73" i="1"/>
  <c r="F73" i="1"/>
  <c r="G73" i="1"/>
  <c r="H73" i="1"/>
  <c r="I73" i="1"/>
  <c r="J73" i="1"/>
  <c r="K73" i="1"/>
  <c r="L73" i="1"/>
  <c r="M73" i="1"/>
  <c r="N73" i="1"/>
  <c r="D65" i="1"/>
  <c r="E65" i="1"/>
  <c r="F65" i="1"/>
  <c r="G65" i="1"/>
  <c r="H65" i="1"/>
  <c r="I65" i="1"/>
  <c r="J65" i="1"/>
  <c r="K65" i="1"/>
  <c r="L65" i="1"/>
  <c r="M65" i="1"/>
  <c r="N65" i="1"/>
  <c r="D60" i="1"/>
  <c r="E60" i="1"/>
  <c r="F60" i="1"/>
  <c r="G60" i="1"/>
  <c r="H60" i="1"/>
  <c r="I60" i="1"/>
  <c r="J60" i="1"/>
  <c r="K60" i="1"/>
  <c r="L60" i="1"/>
  <c r="M60" i="1"/>
  <c r="N60" i="1"/>
  <c r="D58" i="1"/>
  <c r="E58" i="1"/>
  <c r="F58" i="1"/>
  <c r="G58" i="1"/>
  <c r="H58" i="1"/>
  <c r="I58" i="1"/>
  <c r="J58" i="1"/>
  <c r="K58" i="1"/>
  <c r="L58" i="1"/>
  <c r="M58" i="1"/>
  <c r="N58" i="1"/>
  <c r="D55" i="1"/>
  <c r="E55" i="1"/>
  <c r="F55" i="1"/>
  <c r="G55" i="1"/>
  <c r="H55" i="1"/>
  <c r="I55" i="1"/>
  <c r="J55" i="1"/>
  <c r="K55" i="1"/>
  <c r="L55" i="1"/>
  <c r="M55" i="1"/>
  <c r="N55" i="1"/>
  <c r="D53" i="1"/>
  <c r="E53" i="1"/>
  <c r="F53" i="1"/>
  <c r="G53" i="1"/>
  <c r="H53" i="1"/>
  <c r="I53" i="1"/>
  <c r="J53" i="1"/>
  <c r="K53" i="1"/>
  <c r="L53" i="1"/>
  <c r="M53" i="1"/>
  <c r="N53" i="1"/>
  <c r="D45" i="1"/>
  <c r="E45" i="1"/>
  <c r="F45" i="1"/>
  <c r="G45" i="1"/>
  <c r="H45" i="1"/>
  <c r="I45" i="1"/>
  <c r="J45" i="1"/>
  <c r="K45" i="1"/>
  <c r="L45" i="1"/>
  <c r="M45" i="1"/>
  <c r="N45" i="1"/>
  <c r="D43" i="1"/>
  <c r="E43" i="1"/>
  <c r="F43" i="1"/>
  <c r="G43" i="1"/>
  <c r="H43" i="1"/>
  <c r="I43" i="1"/>
  <c r="J43" i="1"/>
  <c r="K43" i="1"/>
  <c r="L43" i="1"/>
  <c r="M43" i="1"/>
  <c r="N43" i="1"/>
  <c r="E37" i="1"/>
  <c r="F37" i="1"/>
  <c r="G37" i="1"/>
  <c r="H37" i="1"/>
  <c r="I37" i="1"/>
  <c r="J37" i="1"/>
  <c r="K37" i="1"/>
  <c r="L37" i="1"/>
  <c r="M37" i="1"/>
  <c r="N37" i="1"/>
  <c r="D33" i="1"/>
  <c r="E33" i="1"/>
  <c r="F33" i="1"/>
  <c r="G33" i="1"/>
  <c r="H33" i="1"/>
  <c r="I33" i="1"/>
  <c r="J33" i="1"/>
  <c r="K33" i="1"/>
  <c r="L33" i="1"/>
  <c r="M33" i="1"/>
  <c r="N33" i="1"/>
  <c r="D31" i="1"/>
  <c r="E31" i="1"/>
  <c r="F31" i="1"/>
  <c r="G31" i="1"/>
  <c r="H31" i="1"/>
  <c r="I31" i="1"/>
  <c r="J31" i="1"/>
  <c r="K31" i="1"/>
  <c r="L31" i="1"/>
  <c r="M31" i="1"/>
  <c r="N31" i="1"/>
  <c r="D20" i="1"/>
  <c r="E20" i="1"/>
  <c r="F20" i="1"/>
  <c r="G20" i="1"/>
  <c r="H20" i="1"/>
  <c r="I20" i="1"/>
  <c r="J20" i="1"/>
  <c r="K20" i="1"/>
  <c r="L20" i="1"/>
  <c r="M20" i="1"/>
  <c r="N20" i="1"/>
  <c r="D13" i="1"/>
  <c r="E13" i="1"/>
  <c r="F13" i="1"/>
  <c r="G13" i="1"/>
  <c r="H13" i="1"/>
  <c r="I13" i="1"/>
  <c r="J13" i="1"/>
  <c r="K13" i="1"/>
  <c r="L13" i="1"/>
  <c r="M13" i="1"/>
  <c r="N13" i="1"/>
  <c r="D9" i="1"/>
  <c r="E9" i="1"/>
  <c r="F9" i="1"/>
  <c r="G9" i="1"/>
  <c r="H9" i="1"/>
  <c r="I9" i="1"/>
  <c r="J9" i="1"/>
  <c r="K9" i="1"/>
  <c r="L9" i="1"/>
  <c r="M9" i="1"/>
  <c r="N9" i="1"/>
  <c r="E7" i="1"/>
  <c r="F7" i="1"/>
  <c r="G7" i="1"/>
  <c r="H7" i="1"/>
  <c r="I7" i="1"/>
  <c r="J7" i="1"/>
  <c r="K7" i="1"/>
  <c r="L7" i="1"/>
  <c r="M7" i="1"/>
  <c r="N7" i="1"/>
  <c r="G122" i="1" l="1"/>
  <c r="D122" i="1"/>
  <c r="N6" i="1"/>
  <c r="G36" i="1"/>
  <c r="M122" i="1"/>
  <c r="K128" i="1"/>
  <c r="G64" i="1"/>
  <c r="E122" i="1"/>
  <c r="N122" i="1"/>
  <c r="L128" i="1"/>
  <c r="I122" i="1"/>
  <c r="G128" i="1"/>
  <c r="I6" i="1"/>
  <c r="N36" i="1"/>
  <c r="J122" i="1"/>
  <c r="J6" i="1"/>
  <c r="J64" i="1"/>
  <c r="L122" i="1"/>
  <c r="J128" i="1"/>
  <c r="F6" i="1"/>
  <c r="K36" i="1"/>
  <c r="N64" i="1"/>
  <c r="E6" i="1"/>
  <c r="I36" i="1"/>
  <c r="M128" i="1"/>
  <c r="H36" i="1"/>
  <c r="L64" i="1"/>
  <c r="K64" i="1"/>
  <c r="M6" i="1"/>
  <c r="L6" i="1"/>
  <c r="E36" i="1"/>
  <c r="I64" i="1"/>
  <c r="K122" i="1"/>
  <c r="I128" i="1"/>
  <c r="K6" i="1"/>
  <c r="H6" i="1"/>
  <c r="H64" i="1"/>
  <c r="E64" i="1"/>
  <c r="H128" i="1"/>
  <c r="F64" i="1"/>
  <c r="H122" i="1"/>
  <c r="F128" i="1"/>
  <c r="M36" i="1"/>
  <c r="E128" i="1"/>
  <c r="N128" i="1"/>
  <c r="G6" i="1"/>
  <c r="L36" i="1"/>
  <c r="J36" i="1"/>
  <c r="F36" i="1"/>
  <c r="D64" i="1"/>
  <c r="M64" i="1"/>
  <c r="F122" i="1"/>
  <c r="D128" i="1"/>
  <c r="D36" i="1"/>
  <c r="D6" i="1"/>
  <c r="B153" i="1"/>
  <c r="B152" i="1" s="1"/>
  <c r="B151" i="1" s="1"/>
  <c r="C128" i="1"/>
  <c r="C122" i="1"/>
  <c r="C64" i="1"/>
  <c r="C36" i="1"/>
  <c r="C6" i="1"/>
  <c r="B128" i="1"/>
  <c r="B122" i="1"/>
  <c r="B64" i="1"/>
  <c r="B36" i="1"/>
  <c r="B6" i="1"/>
  <c r="N4" i="1" l="1"/>
  <c r="G4" i="1"/>
  <c r="F4" i="1"/>
  <c r="M4" i="1"/>
  <c r="L4" i="1"/>
  <c r="I4" i="1"/>
  <c r="J4" i="1"/>
  <c r="K4" i="1"/>
  <c r="E4" i="1"/>
  <c r="H4" i="1"/>
  <c r="D4" i="1"/>
  <c r="C4" i="1"/>
  <c r="B4" i="1"/>
  <c r="A3" i="3" l="1"/>
</calcChain>
</file>

<file path=xl/sharedStrings.xml><?xml version="1.0" encoding="utf-8"?>
<sst xmlns="http://schemas.openxmlformats.org/spreadsheetml/2006/main" count="164" uniqueCount="164">
  <si>
    <t>PODER JUDICIAL DEL ESTADO DE GUANAJUATO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</si>
  <si>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</si>
  <si>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</si>
  <si>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</si>
  <si>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</si>
  <si>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</si>
  <si>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</si>
  <si>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</si>
  <si>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</si>
  <si>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</si>
  <si>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</si>
  <si>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</si>
  <si>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</si>
  <si>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</si>
  <si>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**  1000 SERVICIOS PERSONALES</t>
  </si>
  <si>
    <t xml:space="preserve">    1131  SUELDO BASE AL PERSONAL PERMAN</t>
  </si>
  <si>
    <t xml:space="preserve">    1211  HONORARIOS ASIMILABLES A SALAR</t>
  </si>
  <si>
    <t xml:space="preserve">    1221  SALARIOS POR SERVICIOS EVENTUA</t>
  </si>
  <si>
    <t xml:space="preserve">    1222  SALARIOS AL PERSONAL QUE CUBRE</t>
  </si>
  <si>
    <t xml:space="preserve">    1311  PRIMAS POR AÑOS DE SERVICIOS E</t>
  </si>
  <si>
    <t xml:space="preserve">    1321  PRIMA VACACIONAL Y DOMINICAL.</t>
  </si>
  <si>
    <t xml:space="preserve">    1322  GRATIFICACION DE FIN DE AÑO</t>
  </si>
  <si>
    <t xml:space="preserve">    1341  RETRIBUCIONES POR ACTIVIDADES</t>
  </si>
  <si>
    <t xml:space="preserve">    1342  AYUDA POR SERVICIOS.</t>
  </si>
  <si>
    <t xml:space="preserve">    1343  GRATIFICACION QUINCENAL.</t>
  </si>
  <si>
    <t>*   1400 SEGURIDAD SOCIAL</t>
  </si>
  <si>
    <t xml:space="preserve">    1411  CUOTAS AL ISSSTE.</t>
  </si>
  <si>
    <t xml:space="preserve">    1412  APORTACIONES AL ISSEG.</t>
  </si>
  <si>
    <t xml:space="preserve">    1441  APORTACIONES PARA SEGUROS.</t>
  </si>
  <si>
    <t xml:space="preserve">    1532  PAGO AL PERSONAL JUBILADO Y PE</t>
  </si>
  <si>
    <t xml:space="preserve">    1533  PRESTACIONES DE RETIRO.</t>
  </si>
  <si>
    <t xml:space="preserve">    1541  PRESTACIONES CONTRACTUALES.</t>
  </si>
  <si>
    <t xml:space="preserve">    1591  PREVISION SOCIAL.</t>
  </si>
  <si>
    <t xml:space="preserve">    1592  BECAS PARA HIJOS DE TRABAJADOR</t>
  </si>
  <si>
    <t>*   1600 PREVISIONES</t>
  </si>
  <si>
    <t xml:space="preserve">    1611  PREVISIONES DE CARACTER LABORA</t>
  </si>
  <si>
    <t xml:space="preserve">    1711  ESTIMULOS AL PERSONAL.</t>
  </si>
  <si>
    <t xml:space="preserve">    1712  ESTIMULOS POR EL DIA DEL SERVI</t>
  </si>
  <si>
    <t>**  2000 MATERIALES Y SUMINISTROS</t>
  </si>
  <si>
    <t xml:space="preserve">    2111  MATERIALES, UTILES</t>
  </si>
  <si>
    <t xml:space="preserve">    2121  MATERIALES Y UTILES</t>
  </si>
  <si>
    <t xml:space="preserve">    2141  MATERIALES, UTILES</t>
  </si>
  <si>
    <t xml:space="preserve">    2151  MATERIAL IMPRESO E I</t>
  </si>
  <si>
    <t xml:space="preserve">    2161  MATERIAL DE LIMPIEZA.</t>
  </si>
  <si>
    <t>*   2200 ALIMENTOS Y UTENSILIOS</t>
  </si>
  <si>
    <t xml:space="preserve">    2211  PRODUCTOS ALIMENTICI</t>
  </si>
  <si>
    <t xml:space="preserve">    2461  MATERIAL ELECTRICO Y</t>
  </si>
  <si>
    <t xml:space="preserve">    2481  MATERIALES COMPLEMENTARIOS.</t>
  </si>
  <si>
    <t xml:space="preserve">    2491  OTROS MAT.Y ART.CONS</t>
  </si>
  <si>
    <t xml:space="preserve">    2531  MEDICINAS Y PROD.FAR</t>
  </si>
  <si>
    <t xml:space="preserve">    2541  MAT.ACC Y SUM MEDICO</t>
  </si>
  <si>
    <t xml:space="preserve">    2611  COMBUSTIBLES, LUBRIC</t>
  </si>
  <si>
    <t xml:space="preserve">    2711  VESTUARIO Y UNIFORMES.</t>
  </si>
  <si>
    <t xml:space="preserve">    2721  PRENDAS DE SEGURIDAD</t>
  </si>
  <si>
    <t xml:space="preserve">    2831  PRENDAS PROT SEG PUB</t>
  </si>
  <si>
    <t xml:space="preserve">    2911  HERRAMIENTAS MENORES.</t>
  </si>
  <si>
    <t xml:space="preserve">    2931  REFACC Y ACCESO MOB.</t>
  </si>
  <si>
    <t xml:space="preserve">    2941  REFACCIONES Y ACCESO</t>
  </si>
  <si>
    <t>*   3100 SERVICIOS BASICOS</t>
  </si>
  <si>
    <t xml:space="preserve">    3111  ENERGIA ELECTRICA.</t>
  </si>
  <si>
    <t xml:space="preserve">    3131  AGUA.</t>
  </si>
  <si>
    <t xml:space="preserve">    3141  TELEFONIA TRADICIONAL.</t>
  </si>
  <si>
    <t xml:space="preserve">    3151  TELEFONIA CELULAR</t>
  </si>
  <si>
    <t xml:space="preserve">    3161  SERVICIO DE TELECOMU</t>
  </si>
  <si>
    <t xml:space="preserve">    3171  SERVICIOS  DE ACCESO</t>
  </si>
  <si>
    <t xml:space="preserve">    3181  SERVICIOS POSTALES Y</t>
  </si>
  <si>
    <t>*   3200 SERVICIOS DE ARRENDAMIENTO</t>
  </si>
  <si>
    <t xml:space="preserve">    3221  ARRENDAMIENTO DE EDIFICIOS.</t>
  </si>
  <si>
    <t xml:space="preserve">    3231  ARRENDAMIENTO DE MOB</t>
  </si>
  <si>
    <t xml:space="preserve">    3251  ARRENDAMIENTO DE EQU</t>
  </si>
  <si>
    <t xml:space="preserve">    3291  OTROS ARRENDAMIENTOS.</t>
  </si>
  <si>
    <t xml:space="preserve">    3311  SERVICIOS LEGALES,</t>
  </si>
  <si>
    <t xml:space="preserve">    3321  SERVICIOS DISEÑO, A</t>
  </si>
  <si>
    <t xml:space="preserve">    3331  SERVICIOS DE CONSULT</t>
  </si>
  <si>
    <t xml:space="preserve">    3341  SERVICIOS DE CAPACITACION.</t>
  </si>
  <si>
    <t xml:space="preserve">    3361  SERVICIOS DE APOYO A</t>
  </si>
  <si>
    <t xml:space="preserve">    3381  SERVICIOS DE VIGILANCIA</t>
  </si>
  <si>
    <t xml:space="preserve">    3391  SERVICIOS PROFESIONA</t>
  </si>
  <si>
    <t xml:space="preserve">    3412  SERVICIOS FINANCIERO</t>
  </si>
  <si>
    <t xml:space="preserve">    3451  SEGURO DE BIENES PAT</t>
  </si>
  <si>
    <t xml:space="preserve">    3471  FLETES Y MANIOBRAS.</t>
  </si>
  <si>
    <t xml:space="preserve">    3511  CONSERVACION Y MANTE</t>
  </si>
  <si>
    <t xml:space="preserve">    3521  INSTALACION, REPARA</t>
  </si>
  <si>
    <t xml:space="preserve">    3531  INSTALACION, REPARA</t>
  </si>
  <si>
    <t xml:space="preserve">    3551  REPARACION Y MANTENI</t>
  </si>
  <si>
    <t xml:space="preserve">    3571  INSTALACION, REPARA</t>
  </si>
  <si>
    <t xml:space="preserve">    3581  SERVICIOS DE LIMPIEZ</t>
  </si>
  <si>
    <t xml:space="preserve">    3591  SERVICIOS DE JARDINE</t>
  </si>
  <si>
    <t xml:space="preserve">    3611  DIFUSION POR RADIO,</t>
  </si>
  <si>
    <t xml:space="preserve">    3651  SERVICIOS DE LA INDU</t>
  </si>
  <si>
    <t xml:space="preserve">    3711  PASAJES AEREOS</t>
  </si>
  <si>
    <t xml:space="preserve">    3721  PASAJES TERRESTRES</t>
  </si>
  <si>
    <t xml:space="preserve">    3751  VIATICOS EN EL PAIS</t>
  </si>
  <si>
    <t xml:space="preserve">    3761  VIATICOS EN EL EXTRANJERO.</t>
  </si>
  <si>
    <t xml:space="preserve">    3791  OTOS SERVICIOS TRASL</t>
  </si>
  <si>
    <t>*   3800 SERVICIOS OFICIALES</t>
  </si>
  <si>
    <t xml:space="preserve">    3811  GASTOS DE CEREMONIAL.</t>
  </si>
  <si>
    <t xml:space="preserve">    3821  GTO. ORDEN SOCIAL</t>
  </si>
  <si>
    <t xml:space="preserve">    3831  CONGRESOS Y CONVENCIONES.</t>
  </si>
  <si>
    <t xml:space="preserve">    3851  GASTOS DE REPRESENTACION.</t>
  </si>
  <si>
    <t xml:space="preserve">    3852  GASTOS DE OFICINA.</t>
  </si>
  <si>
    <t>*   3900 OTROS SERVICIOS GENERALES</t>
  </si>
  <si>
    <t xml:space="preserve">    3921  IMPUESTOS Y DERECHOS.</t>
  </si>
  <si>
    <t xml:space="preserve">    3941  SENTENCIAS Y RESOLUC</t>
  </si>
  <si>
    <t xml:space="preserve">    3951  PENAS,MULTAS,ACCESOR</t>
  </si>
  <si>
    <t xml:space="preserve">    3961  OTROS GASTOS POR RES</t>
  </si>
  <si>
    <t xml:space="preserve">    3981  IMPUESTO SOBRE NOMIN</t>
  </si>
  <si>
    <t xml:space="preserve">    3991  OTROS SERVICIOS GENERALES</t>
  </si>
  <si>
    <t>*   4400 AYUDAS SOCIALES</t>
  </si>
  <si>
    <t xml:space="preserve">    4411  AYUDAS SOCIALES A PERSONAS</t>
  </si>
  <si>
    <t xml:space="preserve">    4451  AYUDAS SOCIALES A IN</t>
  </si>
  <si>
    <t>*   4500 PENSIONES Y JUBILACIONES</t>
  </si>
  <si>
    <t xml:space="preserve">    4511  PENSIONES</t>
  </si>
  <si>
    <t xml:space="preserve">    5111  MUEBLES DE OFICINA Y</t>
  </si>
  <si>
    <t xml:space="preserve">    5151  EQUIPO DE COMPUTO Y</t>
  </si>
  <si>
    <t xml:space="preserve">    5191  OTROS MOBILIARIOS Y</t>
  </si>
  <si>
    <t xml:space="preserve">    5211  EQUIP.APAR.AUDIOVISU</t>
  </si>
  <si>
    <t xml:space="preserve">    5231  CAMARAS FOTOGRAFICAS</t>
  </si>
  <si>
    <t xml:space="preserve">    5311  EQUIPO MEDICO Y DE LABORATORIO</t>
  </si>
  <si>
    <t xml:space="preserve">    5411  VEHICULOS Y  EQUIPO TERRESTRE.</t>
  </si>
  <si>
    <t xml:space="preserve">    5641  SIST.AIRE ACONDICION</t>
  </si>
  <si>
    <t xml:space="preserve">    5651  EQUIPO DE COMUNICACI</t>
  </si>
  <si>
    <t xml:space="preserve">    5661  EQUIPOS DE GENERACIO</t>
  </si>
  <si>
    <t xml:space="preserve">    5671  HERRAMIENTAS Y MAQUI</t>
  </si>
  <si>
    <t>*   5900 ACTIVOS INTANGIBLES</t>
  </si>
  <si>
    <t xml:space="preserve">    5911  SOFTWARE</t>
  </si>
  <si>
    <t xml:space="preserve">    5971  LICENCIAS INFORMATIC</t>
  </si>
  <si>
    <t>**  6000 INVERSION PUBLICA</t>
  </si>
  <si>
    <t>*   6200 OBRA PUBLICA EN BIENES PROPIOS</t>
  </si>
  <si>
    <t xml:space="preserve">    3413  SERVICIOS FINANCIEROS FA</t>
  </si>
  <si>
    <t xml:space="preserve">    3942  DEVOLUCIÓN MULTAS</t>
  </si>
  <si>
    <t xml:space="preserve">    1593  PAGO DE MARCHA                </t>
  </si>
  <si>
    <t xml:space="preserve">    2521  FERTILIZANTES,PESTIC          </t>
  </si>
  <si>
    <t>CALENDARIO DE PRESUPUESTO DE EGRESOS DEL EJERCICIO FISCAL 2024</t>
  </si>
  <si>
    <t>Total</t>
  </si>
  <si>
    <t xml:space="preserve">       7991  OTRAS EROGACIONES ESPECIALES</t>
  </si>
  <si>
    <t>**  3000 SERVICIOS GENERALES</t>
  </si>
  <si>
    <t>*   1100 REMUNERACIONES AL PERSONAL DE CARAC PERMAN</t>
  </si>
  <si>
    <t>*   1200 REMUNERACIONES AL PERSONAL DE CARACTER TRANSITORIO</t>
  </si>
  <si>
    <t>*   1300 REMUNERACIONES ADICIONALES Y ESPECIALES</t>
  </si>
  <si>
    <t>*   1500 OTRAS PRESTACIONES SOCIALES Y ECONOMICAS</t>
  </si>
  <si>
    <t>*   1700 PAGO DE ESTIMULOS A SERVIDORES PUBLICOS</t>
  </si>
  <si>
    <t>*   2100 MATERIALES DE ADMINISTRACION, EMISION DE DOCUMENTOS Y ARTICULOS OFICIALES</t>
  </si>
  <si>
    <t>*   2400 MATERIALES Y ARTICULOS DE CONSTRUCCION Y DE REPARACION</t>
  </si>
  <si>
    <t>*   2500 PRODUCTOS QUIMICOS, FARMACEUTICOS Y DE LABORATORIO</t>
  </si>
  <si>
    <t>*   2600 COMBUSTIBLES, LUBRICANTES Y ADITIVOS</t>
  </si>
  <si>
    <t>*   2700 VESTUARIO, BLANCOS, PRENDAS DE PROTECCION Y ARTICULOS DEPORTIVOS</t>
  </si>
  <si>
    <t>*   2800 MATERIALES Y SUMINISTROS PARA SEGURIDAD</t>
  </si>
  <si>
    <t>*   2900 HERRAMIENTAS, REFACCIONES Y ACCESORIOS MENORES</t>
  </si>
  <si>
    <t>*   3300 SERVICIOS PROFESIONALES, CIENTIFICOS, TECNICOS Y OTROS SERVICIOS</t>
  </si>
  <si>
    <t>*   3400 SERVICIOS FINANCIEROS, BANCARIOS Y COMERCIALES</t>
  </si>
  <si>
    <t>*   3500 SERVICIOS DE INSTALACION, REPARACION, MANTENIMIENTO Y CONSERVACION</t>
  </si>
  <si>
    <t>*   3600 SERVICIOS DE COMUNICACION SOCIAL Y PUBLICIDAD</t>
  </si>
  <si>
    <t>*   3700 SERVICIOS DE TRASLADO Y VIATICOS</t>
  </si>
  <si>
    <t>**  4000 TRANSFERENCIAS, ASIGNACIONES, SUBSIDIOS Y OTRAS AYUDAS</t>
  </si>
  <si>
    <t>**  5000 BIENES MUEBLES, INMUEBLES E INTANGIBLES</t>
  </si>
  <si>
    <t>*   5100 MOBILIARIO Y EQUIPO DE ADMINISTRACION</t>
  </si>
  <si>
    <t>*   5200 MOBILIARIO Y EQUIPO EDUCACIONAL Y RECREATIVO</t>
  </si>
  <si>
    <t>*   5300 EQUIPO E INSTRUMENTAL MEDICO Y DE LABORATORIO</t>
  </si>
  <si>
    <t>*   5400 VEHICULOS Y EQUIPO DE TRANSPORTE</t>
  </si>
  <si>
    <t>*   5600 MAQUINARIA, OTROS EQUIPOS Y HERRAMIENTAS</t>
  </si>
  <si>
    <t xml:space="preserve">    6221  EDIFICACION NO HABITACIONAL</t>
  </si>
  <si>
    <t>**     7000 INVERSIONES FINANCIERAS Y OTRAS PROVISIONES</t>
  </si>
  <si>
    <t>*      7900 PROVISIONES PARA CONTIGENCIAS Y OTRAS EROGACIONES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</si>
</sst>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vertical="center"/>
    </xf>
    <xf numFmtId="164" fontId="0" fillId="0" borderId="0" xfId="0" applyNumberFormat="1"/>
    <xf numFmtId="49" fontId="1" fillId="0" borderId="9" xfId="0" applyNumberFormat="1" applyFont="1" applyBorder="1" applyAlignment="1">
      <alignment horizontal="left"/>
    </xf>
    <xf numFmtId="164" fontId="1" fillId="0" borderId="9" xfId="0" applyNumberFormat="1" applyFont="1" applyBorder="1"/>
    <xf numFmtId="0" fontId="1" fillId="0" borderId="9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49" fontId="1" fillId="0" borderId="8" xfId="0" applyNumberFormat="1" applyFont="1" applyBorder="1" applyAlignment="1">
      <alignment horizontal="left"/>
    </xf>
    <xf numFmtId="164" fontId="1" fillId="0" borderId="8" xfId="0" applyNumberFormat="1" applyFont="1" applyBorder="1"/>
    <xf numFmtId="49" fontId="2" fillId="2" borderId="11" xfId="0" applyNumberFormat="1" applyFont="1" applyFill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2" fontId="2" fillId="2" borderId="10" xfId="0" applyNumberFormat="1" applyFont="1" applyFill="1" applyBorder="1" applyAlignment="1">
      <alignment horizontal="center"/>
    </xf>
    <xf numFmtId="164" fontId="1" fillId="0" borderId="10" xfId="0" applyNumberFormat="1" applyFont="1" applyBorder="1"/>
    <xf numFmtId="2" fontId="2" fillId="2" borderId="11" xfId="0" applyNumberFormat="1" applyFont="1" applyFill="1" applyBorder="1" applyAlignment="1">
      <alignment horizontal="center"/>
    </xf>
    <xf numFmtId="164" fontId="1" fillId="0" borderId="11" xfId="0" applyNumberFormat="1" applyFont="1" applyBorder="1"/>
    <xf numFmtId="2" fontId="2" fillId="2" borderId="12" xfId="0" applyNumberFormat="1" applyFont="1" applyFill="1" applyBorder="1" applyAlignment="1">
      <alignment horizontal="center"/>
    </xf>
    <xf numFmtId="164" fontId="1" fillId="0" borderId="12" xfId="0" applyNumberFormat="1" applyFont="1" applyBorder="1"/>
    <xf numFmtId="49" fontId="1" fillId="0" borderId="13" xfId="0" applyNumberFormat="1" applyFont="1" applyBorder="1" applyAlignment="1">
      <alignment horizontal="left"/>
    </xf>
    <xf numFmtId="164" fontId="1" fillId="0" borderId="13" xfId="0" applyNumberFormat="1" applyFont="1" applyBorder="1"/>
    <xf numFmtId="49" fontId="0" fillId="0" borderId="2" xfId="0" applyNumberFormat="1" applyBorder="1" applyAlignment="1">
      <alignment horizontal="left"/>
    </xf>
    <xf numFmtId="164" fontId="0" fillId="0" borderId="2" xfId="0" applyNumberFormat="1" applyBorder="1"/>
    <xf numFmtId="49" fontId="1" fillId="0" borderId="7" xfId="0" applyNumberFormat="1" applyFont="1" applyBorder="1" applyAlignment="1">
      <alignment horizontal="left"/>
    </xf>
    <xf numFmtId="164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0</xdr:col>
      <xdr:colOff>852577</xdr:colOff>
      <xdr:row>1</xdr:row>
      <xdr:rowOff>400050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FC11DFB-502E-6176-F22A-B7851EFDD3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8" t="13550" r="6986" b="11921"/>
        <a:stretch/>
      </xdr:blipFill>
      <xdr:spPr>
        <a:xfrm>
          <a:off x="47626" y="0"/>
          <a:ext cx="804951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2"/>
  <sheetViews>
    <sheetView tabSelected="1" workbookViewId="0">
      <selection activeCell="F9" sqref="F9"/>
    </sheetView>
  </sheetViews>
  <sheetFormatPr baseColWidth="10" defaultRowHeight="15" x14ac:dyDescent="0.25"/>
  <cols>
    <col min="1" max="1" width="45.7109375" customWidth="1"/>
    <col min="2" max="2" width="17.7109375" style="2" bestFit="1" customWidth="1"/>
    <col min="3" max="10" width="15.85546875" style="2" bestFit="1" customWidth="1"/>
    <col min="11" max="11" width="17.42578125" style="2" bestFit="1" customWidth="1"/>
    <col min="12" max="12" width="15.85546875" style="2" bestFit="1" customWidth="1"/>
    <col min="13" max="13" width="16.85546875" style="2" bestFit="1" customWidth="1"/>
    <col min="14" max="14" width="16" style="2" bestFit="1" customWidth="1"/>
    <col min="16" max="16" width="17.7109375" style="5" customWidth="1"/>
  </cols>
  <sheetData>
    <row r="1" spans="1:16" s="1" customFormat="1" ht="32.25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P1" s="4"/>
    </row>
    <row r="2" spans="1:16" s="1" customFormat="1" ht="32.25" customHeight="1" thickBot="1" x14ac:dyDescent="0.3">
      <c r="A2" s="14" t="s">
        <v>133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P2" s="4"/>
    </row>
    <row r="3" spans="1:16" ht="15.75" thickBot="1" x14ac:dyDescent="0.3">
      <c r="A3" s="19"/>
      <c r="B3" s="21" t="s">
        <v>1</v>
      </c>
      <c r="C3" s="23" t="s">
        <v>2</v>
      </c>
      <c r="D3" s="21" t="s">
        <v>3</v>
      </c>
      <c r="E3" s="25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1" t="s">
        <v>13</v>
      </c>
    </row>
    <row r="4" spans="1:16" ht="15.75" thickBot="1" x14ac:dyDescent="0.3">
      <c r="A4" s="20" t="s">
        <v>134</v>
      </c>
      <c r="B4" s="22">
        <f>B6+B36+B64+B122+B128+B148+B151</f>
        <v>2439331075</v>
      </c>
      <c r="C4" s="24">
        <f>C6+C36+C64+C122+C128+C148+C151</f>
        <v>415620326.81</v>
      </c>
      <c r="D4" s="22">
        <f t="shared" ref="D4:N4" si="0">D6+D36+D64+D122+D128+D148+D151</f>
        <v>229608563.00999999</v>
      </c>
      <c r="E4" s="26">
        <f t="shared" si="0"/>
        <v>156787890.00999999</v>
      </c>
      <c r="F4" s="22">
        <f t="shared" si="0"/>
        <v>160680240.41</v>
      </c>
      <c r="G4" s="22">
        <f t="shared" si="0"/>
        <v>179824698.41</v>
      </c>
      <c r="H4" s="22">
        <f t="shared" si="0"/>
        <v>155183872.41</v>
      </c>
      <c r="I4" s="22">
        <f t="shared" si="0"/>
        <v>169621872.41</v>
      </c>
      <c r="J4" s="22">
        <f t="shared" si="0"/>
        <v>154407457.41</v>
      </c>
      <c r="K4" s="22">
        <f t="shared" si="0"/>
        <v>188938296.38</v>
      </c>
      <c r="L4" s="22">
        <f t="shared" si="0"/>
        <v>152334481.38</v>
      </c>
      <c r="M4" s="22">
        <f t="shared" si="0"/>
        <v>149293320.38</v>
      </c>
      <c r="N4" s="22">
        <f t="shared" si="0"/>
        <v>327030055.98000002</v>
      </c>
    </row>
    <row r="5" spans="1:16" ht="6.75" customHeight="1" thickBo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6" x14ac:dyDescent="0.25">
      <c r="A6" s="17" t="s">
        <v>14</v>
      </c>
      <c r="B6" s="18">
        <f>SUM(B7+B9+B13+B20+B24+B31++B33)</f>
        <v>1837991645</v>
      </c>
      <c r="C6" s="18">
        <f t="shared" ref="C6:N6" si="1">SUM(C7+C9+C13+C20+C24+C31++C33)</f>
        <v>187089477</v>
      </c>
      <c r="D6" s="18">
        <f t="shared" si="1"/>
        <v>134057726</v>
      </c>
      <c r="E6" s="18">
        <f t="shared" si="1"/>
        <v>132237404</v>
      </c>
      <c r="F6" s="18">
        <f t="shared" si="1"/>
        <v>130382860</v>
      </c>
      <c r="G6" s="18">
        <f t="shared" si="1"/>
        <v>130512516</v>
      </c>
      <c r="H6" s="18">
        <f t="shared" si="1"/>
        <v>130387663</v>
      </c>
      <c r="I6" s="18">
        <f t="shared" si="1"/>
        <v>148623765</v>
      </c>
      <c r="J6" s="18">
        <f t="shared" si="1"/>
        <v>131483556</v>
      </c>
      <c r="K6" s="18">
        <f t="shared" si="1"/>
        <v>150794388</v>
      </c>
      <c r="L6" s="18">
        <f t="shared" si="1"/>
        <v>129250778</v>
      </c>
      <c r="M6" s="18">
        <f t="shared" si="1"/>
        <v>128774670</v>
      </c>
      <c r="N6" s="18">
        <f t="shared" si="1"/>
        <v>304396842</v>
      </c>
    </row>
    <row r="7" spans="1:16" x14ac:dyDescent="0.25">
      <c r="A7" s="6" t="s">
        <v>137</v>
      </c>
      <c r="B7" s="7">
        <f>SUM(B8)</f>
        <v>387763871</v>
      </c>
      <c r="C7" s="7">
        <f>SUM(C8)</f>
        <v>37182838</v>
      </c>
      <c r="D7" s="7">
        <f>SUM(D8)</f>
        <v>31871003</v>
      </c>
      <c r="E7" s="7">
        <f t="shared" ref="E7:N7" si="2">SUM(E8)</f>
        <v>31871003</v>
      </c>
      <c r="F7" s="7">
        <f t="shared" si="2"/>
        <v>31871003</v>
      </c>
      <c r="G7" s="7">
        <f t="shared" si="2"/>
        <v>31871003</v>
      </c>
      <c r="H7" s="7">
        <f t="shared" si="2"/>
        <v>31871003</v>
      </c>
      <c r="I7" s="7">
        <f t="shared" si="2"/>
        <v>31871003</v>
      </c>
      <c r="J7" s="7">
        <f t="shared" si="2"/>
        <v>31871003</v>
      </c>
      <c r="K7" s="7">
        <f t="shared" si="2"/>
        <v>31871003</v>
      </c>
      <c r="L7" s="7">
        <f t="shared" si="2"/>
        <v>31871003</v>
      </c>
      <c r="M7" s="7">
        <f t="shared" si="2"/>
        <v>31871003</v>
      </c>
      <c r="N7" s="7">
        <f t="shared" si="2"/>
        <v>31871003</v>
      </c>
    </row>
    <row r="8" spans="1:16" x14ac:dyDescent="0.25">
      <c r="A8" s="6" t="s">
        <v>15</v>
      </c>
      <c r="B8" s="7">
        <v>387763871</v>
      </c>
      <c r="C8" s="7">
        <v>37182838</v>
      </c>
      <c r="D8" s="7">
        <v>31871003</v>
      </c>
      <c r="E8" s="7">
        <v>31871003</v>
      </c>
      <c r="F8" s="7">
        <v>31871003</v>
      </c>
      <c r="G8" s="7">
        <v>31871003</v>
      </c>
      <c r="H8" s="7">
        <v>31871003</v>
      </c>
      <c r="I8" s="7">
        <v>31871003</v>
      </c>
      <c r="J8" s="7">
        <v>31871003</v>
      </c>
      <c r="K8" s="7">
        <v>31871003</v>
      </c>
      <c r="L8" s="7">
        <v>31871003</v>
      </c>
      <c r="M8" s="7">
        <v>31871003</v>
      </c>
      <c r="N8" s="7">
        <v>31871003</v>
      </c>
    </row>
    <row r="9" spans="1:16" x14ac:dyDescent="0.25">
      <c r="A9" s="6" t="s">
        <v>138</v>
      </c>
      <c r="B9" s="7">
        <f>SUM(B10:B12)</f>
        <v>36996748</v>
      </c>
      <c r="C9" s="7">
        <f>SUM(C10:C12)</f>
        <v>5826351</v>
      </c>
      <c r="D9" s="7">
        <f t="shared" ref="D9:N9" si="3">SUM(D10:D12)</f>
        <v>5643042</v>
      </c>
      <c r="E9" s="7">
        <f t="shared" si="3"/>
        <v>3959851</v>
      </c>
      <c r="F9" s="7">
        <f t="shared" si="3"/>
        <v>2749726</v>
      </c>
      <c r="G9" s="7">
        <f t="shared" si="3"/>
        <v>2835310</v>
      </c>
      <c r="H9" s="7">
        <f t="shared" si="3"/>
        <v>2835312</v>
      </c>
      <c r="I9" s="7">
        <f t="shared" si="3"/>
        <v>4288151</v>
      </c>
      <c r="J9" s="7">
        <f t="shared" si="3"/>
        <v>2116932</v>
      </c>
      <c r="K9" s="7">
        <f t="shared" si="3"/>
        <v>1668351</v>
      </c>
      <c r="L9" s="7">
        <f t="shared" si="3"/>
        <v>1668795</v>
      </c>
      <c r="M9" s="7">
        <f t="shared" si="3"/>
        <v>1680310</v>
      </c>
      <c r="N9" s="7">
        <f t="shared" si="3"/>
        <v>1724617</v>
      </c>
    </row>
    <row r="10" spans="1:16" x14ac:dyDescent="0.25">
      <c r="A10" s="6" t="s">
        <v>16</v>
      </c>
      <c r="B10" s="7">
        <v>19255344</v>
      </c>
      <c r="C10" s="7">
        <v>1604612</v>
      </c>
      <c r="D10" s="7">
        <v>1604612</v>
      </c>
      <c r="E10" s="7">
        <v>1604612</v>
      </c>
      <c r="F10" s="7">
        <v>1604612</v>
      </c>
      <c r="G10" s="7">
        <v>1604612</v>
      </c>
      <c r="H10" s="7">
        <v>1604612</v>
      </c>
      <c r="I10" s="7">
        <v>1604612</v>
      </c>
      <c r="J10" s="7">
        <v>1604612</v>
      </c>
      <c r="K10" s="7">
        <v>1604612</v>
      </c>
      <c r="L10" s="7">
        <v>1604612</v>
      </c>
      <c r="M10" s="7">
        <v>1604612</v>
      </c>
      <c r="N10" s="7">
        <v>1604612</v>
      </c>
    </row>
    <row r="11" spans="1:16" x14ac:dyDescent="0.25">
      <c r="A11" s="6" t="s">
        <v>17</v>
      </c>
      <c r="B11" s="7">
        <v>415956</v>
      </c>
      <c r="C11" s="7">
        <v>34663</v>
      </c>
      <c r="D11" s="7">
        <v>34663</v>
      </c>
      <c r="E11" s="7">
        <v>34663</v>
      </c>
      <c r="F11" s="7">
        <v>34663</v>
      </c>
      <c r="G11" s="7">
        <v>34663</v>
      </c>
      <c r="H11" s="7">
        <v>34663</v>
      </c>
      <c r="I11" s="7">
        <v>34663</v>
      </c>
      <c r="J11" s="7">
        <v>34663</v>
      </c>
      <c r="K11" s="7">
        <v>34663</v>
      </c>
      <c r="L11" s="7">
        <v>34663</v>
      </c>
      <c r="M11" s="7">
        <v>34663</v>
      </c>
      <c r="N11" s="7">
        <v>34663</v>
      </c>
    </row>
    <row r="12" spans="1:16" x14ac:dyDescent="0.25">
      <c r="A12" s="6" t="s">
        <v>18</v>
      </c>
      <c r="B12" s="7">
        <v>17325448</v>
      </c>
      <c r="C12" s="7">
        <v>4187076</v>
      </c>
      <c r="D12" s="7">
        <v>4003767</v>
      </c>
      <c r="E12" s="7">
        <v>2320576</v>
      </c>
      <c r="F12" s="7">
        <v>1110451</v>
      </c>
      <c r="G12" s="7">
        <v>1196035</v>
      </c>
      <c r="H12" s="7">
        <v>1196037</v>
      </c>
      <c r="I12" s="7">
        <v>2648876</v>
      </c>
      <c r="J12" s="7">
        <v>477657</v>
      </c>
      <c r="K12" s="7">
        <v>29076</v>
      </c>
      <c r="L12" s="7">
        <v>29520</v>
      </c>
      <c r="M12" s="7">
        <v>41035</v>
      </c>
      <c r="N12" s="7">
        <v>85342</v>
      </c>
    </row>
    <row r="13" spans="1:16" x14ac:dyDescent="0.25">
      <c r="A13" s="6" t="s">
        <v>139</v>
      </c>
      <c r="B13" s="7">
        <f>SUM(B14:B19)</f>
        <v>529461855</v>
      </c>
      <c r="C13" s="7">
        <f>SUM(C14:C19)</f>
        <v>65064482</v>
      </c>
      <c r="D13" s="7">
        <f t="shared" ref="D13:N13" si="4">SUM(D14:D19)</f>
        <v>29564533</v>
      </c>
      <c r="E13" s="7">
        <f t="shared" si="4"/>
        <v>29564533</v>
      </c>
      <c r="F13" s="7">
        <f t="shared" si="4"/>
        <v>29564533</v>
      </c>
      <c r="G13" s="7">
        <f t="shared" si="4"/>
        <v>29564533</v>
      </c>
      <c r="H13" s="7">
        <f t="shared" si="4"/>
        <v>29564533</v>
      </c>
      <c r="I13" s="7">
        <f t="shared" si="4"/>
        <v>46084260</v>
      </c>
      <c r="J13" s="7">
        <f t="shared" si="4"/>
        <v>32024917</v>
      </c>
      <c r="K13" s="7">
        <f t="shared" si="4"/>
        <v>29564533</v>
      </c>
      <c r="L13" s="7">
        <f t="shared" si="4"/>
        <v>29564533</v>
      </c>
      <c r="M13" s="7">
        <f t="shared" si="4"/>
        <v>29564533</v>
      </c>
      <c r="N13" s="7">
        <f t="shared" si="4"/>
        <v>149771932</v>
      </c>
    </row>
    <row r="14" spans="1:16" x14ac:dyDescent="0.25">
      <c r="A14" s="6" t="s">
        <v>19</v>
      </c>
      <c r="B14" s="7">
        <v>1080000</v>
      </c>
      <c r="C14" s="7">
        <v>90000</v>
      </c>
      <c r="D14" s="7">
        <v>90000</v>
      </c>
      <c r="E14" s="7">
        <v>90000</v>
      </c>
      <c r="F14" s="7">
        <v>90000</v>
      </c>
      <c r="G14" s="7">
        <v>90000</v>
      </c>
      <c r="H14" s="7">
        <v>90000</v>
      </c>
      <c r="I14" s="7">
        <v>90000</v>
      </c>
      <c r="J14" s="7">
        <v>90000</v>
      </c>
      <c r="K14" s="7">
        <v>90000</v>
      </c>
      <c r="L14" s="7">
        <v>90000</v>
      </c>
      <c r="M14" s="7">
        <v>90000</v>
      </c>
      <c r="N14" s="7">
        <v>90000</v>
      </c>
    </row>
    <row r="15" spans="1:16" x14ac:dyDescent="0.25">
      <c r="A15" s="8" t="s">
        <v>20</v>
      </c>
      <c r="B15" s="7">
        <v>35148543</v>
      </c>
      <c r="C15" s="7">
        <v>5975236</v>
      </c>
      <c r="D15" s="7">
        <v>351499</v>
      </c>
      <c r="E15" s="7">
        <v>351499</v>
      </c>
      <c r="F15" s="7">
        <v>351499</v>
      </c>
      <c r="G15" s="7">
        <v>351499</v>
      </c>
      <c r="H15" s="7">
        <v>351499</v>
      </c>
      <c r="I15" s="7">
        <v>10544523</v>
      </c>
      <c r="J15" s="7">
        <v>2811883</v>
      </c>
      <c r="K15" s="7">
        <v>351499</v>
      </c>
      <c r="L15" s="7">
        <v>351499</v>
      </c>
      <c r="M15" s="7">
        <v>351499</v>
      </c>
      <c r="N15" s="7">
        <v>13004909</v>
      </c>
    </row>
    <row r="16" spans="1:16" x14ac:dyDescent="0.25">
      <c r="A16" s="8" t="s">
        <v>21</v>
      </c>
      <c r="B16" s="7">
        <v>158167804</v>
      </c>
      <c r="C16" s="7">
        <v>26888511</v>
      </c>
      <c r="D16" s="7">
        <v>1581691</v>
      </c>
      <c r="E16" s="7">
        <v>1581691</v>
      </c>
      <c r="F16" s="7">
        <v>1581691</v>
      </c>
      <c r="G16" s="7">
        <v>1581691</v>
      </c>
      <c r="H16" s="7">
        <v>1581691</v>
      </c>
      <c r="I16" s="7">
        <v>7908394</v>
      </c>
      <c r="J16" s="7">
        <v>1581691</v>
      </c>
      <c r="K16" s="7">
        <v>1581691</v>
      </c>
      <c r="L16" s="7">
        <v>1581691</v>
      </c>
      <c r="M16" s="7">
        <v>1581691</v>
      </c>
      <c r="N16" s="7">
        <v>109135680</v>
      </c>
    </row>
    <row r="17" spans="1:14" x14ac:dyDescent="0.25">
      <c r="A17" s="8" t="s">
        <v>22</v>
      </c>
      <c r="B17" s="7">
        <v>1500000</v>
      </c>
      <c r="C17" s="7">
        <v>125000</v>
      </c>
      <c r="D17" s="7">
        <v>125000</v>
      </c>
      <c r="E17" s="7">
        <v>125000</v>
      </c>
      <c r="F17" s="7">
        <v>125000</v>
      </c>
      <c r="G17" s="7">
        <v>125000</v>
      </c>
      <c r="H17" s="7">
        <v>125000</v>
      </c>
      <c r="I17" s="7">
        <v>125000</v>
      </c>
      <c r="J17" s="7">
        <v>125000</v>
      </c>
      <c r="K17" s="7">
        <v>125000</v>
      </c>
      <c r="L17" s="7">
        <v>125000</v>
      </c>
      <c r="M17" s="7">
        <v>125000</v>
      </c>
      <c r="N17" s="7">
        <v>125000</v>
      </c>
    </row>
    <row r="18" spans="1:14" x14ac:dyDescent="0.25">
      <c r="A18" s="8" t="s">
        <v>23</v>
      </c>
      <c r="B18" s="7">
        <v>75862063</v>
      </c>
      <c r="C18" s="7">
        <v>7274445</v>
      </c>
      <c r="D18" s="7">
        <v>6235238</v>
      </c>
      <c r="E18" s="7">
        <v>6235238</v>
      </c>
      <c r="F18" s="7">
        <v>6235238</v>
      </c>
      <c r="G18" s="7">
        <v>6235238</v>
      </c>
      <c r="H18" s="7">
        <v>6235238</v>
      </c>
      <c r="I18" s="7">
        <v>6235238</v>
      </c>
      <c r="J18" s="7">
        <v>6235238</v>
      </c>
      <c r="K18" s="7">
        <v>6235238</v>
      </c>
      <c r="L18" s="7">
        <v>6235238</v>
      </c>
      <c r="M18" s="7">
        <v>6235238</v>
      </c>
      <c r="N18" s="7">
        <v>6235238</v>
      </c>
    </row>
    <row r="19" spans="1:14" x14ac:dyDescent="0.25">
      <c r="A19" s="8" t="s">
        <v>24</v>
      </c>
      <c r="B19" s="7">
        <v>257703445</v>
      </c>
      <c r="C19" s="7">
        <v>24711290</v>
      </c>
      <c r="D19" s="7">
        <v>21181105</v>
      </c>
      <c r="E19" s="7">
        <v>21181105</v>
      </c>
      <c r="F19" s="7">
        <v>21181105</v>
      </c>
      <c r="G19" s="7">
        <v>21181105</v>
      </c>
      <c r="H19" s="7">
        <v>21181105</v>
      </c>
      <c r="I19" s="7">
        <v>21181105</v>
      </c>
      <c r="J19" s="7">
        <v>21181105</v>
      </c>
      <c r="K19" s="7">
        <v>21181105</v>
      </c>
      <c r="L19" s="7">
        <v>21181105</v>
      </c>
      <c r="M19" s="7">
        <v>21181105</v>
      </c>
      <c r="N19" s="7">
        <v>21181105</v>
      </c>
    </row>
    <row r="20" spans="1:14" x14ac:dyDescent="0.25">
      <c r="A20" s="8" t="s">
        <v>25</v>
      </c>
      <c r="B20" s="7">
        <f t="shared" ref="B20:N20" si="5">SUM(B21:B23)</f>
        <v>164023062</v>
      </c>
      <c r="C20" s="7">
        <f t="shared" si="5"/>
        <v>14541189</v>
      </c>
      <c r="D20" s="7">
        <f t="shared" si="5"/>
        <v>14196625</v>
      </c>
      <c r="E20" s="7">
        <f t="shared" si="5"/>
        <v>13871078</v>
      </c>
      <c r="F20" s="7">
        <f t="shared" si="5"/>
        <v>13658921</v>
      </c>
      <c r="G20" s="7">
        <f t="shared" si="5"/>
        <v>13570390</v>
      </c>
      <c r="H20" s="7">
        <f t="shared" si="5"/>
        <v>13570390</v>
      </c>
      <c r="I20" s="7">
        <f t="shared" si="5"/>
        <v>13725071</v>
      </c>
      <c r="J20" s="7">
        <f t="shared" si="5"/>
        <v>13424127</v>
      </c>
      <c r="K20" s="7">
        <f t="shared" si="5"/>
        <v>13364017</v>
      </c>
      <c r="L20" s="7">
        <f t="shared" si="5"/>
        <v>13364077</v>
      </c>
      <c r="M20" s="7">
        <f t="shared" si="5"/>
        <v>13365620</v>
      </c>
      <c r="N20" s="7">
        <f t="shared" si="5"/>
        <v>13371557</v>
      </c>
    </row>
    <row r="21" spans="1:14" x14ac:dyDescent="0.25">
      <c r="A21" s="8" t="s">
        <v>26</v>
      </c>
      <c r="B21" s="7">
        <v>46885718</v>
      </c>
      <c r="C21" s="7">
        <v>4014131</v>
      </c>
      <c r="D21" s="7">
        <v>4006982</v>
      </c>
      <c r="E21" s="7">
        <v>3941338</v>
      </c>
      <c r="F21" s="7">
        <v>3894143</v>
      </c>
      <c r="G21" s="7">
        <v>3897481</v>
      </c>
      <c r="H21" s="7">
        <v>3897481</v>
      </c>
      <c r="I21" s="7">
        <v>3954142</v>
      </c>
      <c r="J21" s="7">
        <v>3869464</v>
      </c>
      <c r="K21" s="7">
        <v>3851969</v>
      </c>
      <c r="L21" s="7">
        <v>3851987</v>
      </c>
      <c r="M21" s="7">
        <v>3852436</v>
      </c>
      <c r="N21" s="7">
        <v>3854164</v>
      </c>
    </row>
    <row r="22" spans="1:14" x14ac:dyDescent="0.25">
      <c r="A22" s="8" t="s">
        <v>27</v>
      </c>
      <c r="B22" s="7">
        <v>115637344</v>
      </c>
      <c r="C22" s="7">
        <v>9897058</v>
      </c>
      <c r="D22" s="7">
        <v>9879643</v>
      </c>
      <c r="E22" s="7">
        <v>9719740</v>
      </c>
      <c r="F22" s="7">
        <v>9604778</v>
      </c>
      <c r="G22" s="7">
        <v>9612909</v>
      </c>
      <c r="H22" s="7">
        <v>9612909</v>
      </c>
      <c r="I22" s="7">
        <v>9750929</v>
      </c>
      <c r="J22" s="7">
        <v>9544663</v>
      </c>
      <c r="K22" s="7">
        <v>9502048</v>
      </c>
      <c r="L22" s="7">
        <v>9502090</v>
      </c>
      <c r="M22" s="7">
        <v>9503184</v>
      </c>
      <c r="N22" s="7">
        <v>9507393</v>
      </c>
    </row>
    <row r="23" spans="1:14" x14ac:dyDescent="0.25">
      <c r="A23" s="8" t="s">
        <v>28</v>
      </c>
      <c r="B23" s="7">
        <v>1500000</v>
      </c>
      <c r="C23" s="7">
        <v>630000</v>
      </c>
      <c r="D23" s="7">
        <v>310000</v>
      </c>
      <c r="E23" s="7">
        <v>210000</v>
      </c>
      <c r="F23" s="7">
        <v>160000</v>
      </c>
      <c r="G23" s="7">
        <v>60000</v>
      </c>
      <c r="H23" s="7">
        <v>60000</v>
      </c>
      <c r="I23" s="7">
        <v>20000</v>
      </c>
      <c r="J23" s="7">
        <v>10000</v>
      </c>
      <c r="K23" s="7">
        <v>10000</v>
      </c>
      <c r="L23" s="7">
        <v>10000</v>
      </c>
      <c r="M23" s="7">
        <v>10000</v>
      </c>
      <c r="N23" s="7">
        <v>10000</v>
      </c>
    </row>
    <row r="24" spans="1:14" x14ac:dyDescent="0.25">
      <c r="A24" s="8" t="s">
        <v>140</v>
      </c>
      <c r="B24" s="7">
        <f>SUM(B25:B30)</f>
        <v>597458108</v>
      </c>
      <c r="C24" s="7">
        <f>SUM(C25:C30)</f>
        <v>60294717</v>
      </c>
      <c r="D24" s="7">
        <f>SUM(D25:D30)</f>
        <v>49129846</v>
      </c>
      <c r="E24" s="7">
        <f>SUM(E25:E30)</f>
        <v>49318262</v>
      </c>
      <c r="F24" s="7">
        <f t="shared" ref="F24:N24" si="6">SUM(F25:F30)</f>
        <v>48886000</v>
      </c>
      <c r="G24" s="7">
        <f t="shared" si="6"/>
        <v>49018603</v>
      </c>
      <c r="H24" s="7">
        <f t="shared" si="6"/>
        <v>48893748</v>
      </c>
      <c r="I24" s="7">
        <f t="shared" si="6"/>
        <v>48475380</v>
      </c>
      <c r="J24" s="7">
        <f t="shared" si="6"/>
        <v>48393900</v>
      </c>
      <c r="K24" s="7">
        <f t="shared" si="6"/>
        <v>48952106</v>
      </c>
      <c r="L24" s="7">
        <f t="shared" si="6"/>
        <v>49129693</v>
      </c>
      <c r="M24" s="7">
        <f t="shared" si="6"/>
        <v>48640527</v>
      </c>
      <c r="N24" s="7">
        <f t="shared" si="6"/>
        <v>48325326</v>
      </c>
    </row>
    <row r="25" spans="1:14" x14ac:dyDescent="0.25">
      <c r="A25" s="8" t="s">
        <v>29</v>
      </c>
      <c r="B25" s="7">
        <v>17210668</v>
      </c>
      <c r="C25" s="7">
        <v>1332245</v>
      </c>
      <c r="D25" s="7">
        <v>1332245</v>
      </c>
      <c r="E25" s="7">
        <v>1332245</v>
      </c>
      <c r="F25" s="7">
        <v>1332245</v>
      </c>
      <c r="G25" s="7">
        <v>1485211</v>
      </c>
      <c r="H25" s="7">
        <v>1485211</v>
      </c>
      <c r="I25" s="7">
        <v>1485211</v>
      </c>
      <c r="J25" s="7">
        <v>1485211</v>
      </c>
      <c r="K25" s="7">
        <v>1485211</v>
      </c>
      <c r="L25" s="7">
        <v>1485211</v>
      </c>
      <c r="M25" s="7">
        <v>1485211</v>
      </c>
      <c r="N25" s="7">
        <v>1485211</v>
      </c>
    </row>
    <row r="26" spans="1:14" x14ac:dyDescent="0.25">
      <c r="A26" s="8" t="s">
        <v>30</v>
      </c>
      <c r="B26" s="7">
        <v>10582500</v>
      </c>
      <c r="C26" s="7">
        <v>4357500</v>
      </c>
      <c r="D26" s="7">
        <v>1050000</v>
      </c>
      <c r="E26" s="7">
        <v>1050000</v>
      </c>
      <c r="F26" s="7">
        <v>575000</v>
      </c>
      <c r="G26" s="7">
        <v>575000</v>
      </c>
      <c r="H26" s="7">
        <v>575000</v>
      </c>
      <c r="I26" s="7">
        <v>575000</v>
      </c>
      <c r="J26" s="7">
        <v>575000</v>
      </c>
      <c r="K26" s="7">
        <v>575000</v>
      </c>
      <c r="L26" s="7">
        <v>575000</v>
      </c>
      <c r="M26" s="7">
        <v>50000</v>
      </c>
      <c r="N26" s="7">
        <v>50000</v>
      </c>
    </row>
    <row r="27" spans="1:14" x14ac:dyDescent="0.25">
      <c r="A27" s="8" t="s">
        <v>31</v>
      </c>
      <c r="B27" s="7">
        <v>389130208</v>
      </c>
      <c r="C27" s="7">
        <v>37313853</v>
      </c>
      <c r="D27" s="7">
        <v>31983305</v>
      </c>
      <c r="E27" s="7">
        <v>31983305</v>
      </c>
      <c r="F27" s="7">
        <v>31983305</v>
      </c>
      <c r="G27" s="7">
        <v>31983305</v>
      </c>
      <c r="H27" s="7">
        <v>31983305</v>
      </c>
      <c r="I27" s="7">
        <v>31983305</v>
      </c>
      <c r="J27" s="7">
        <v>31983305</v>
      </c>
      <c r="K27" s="7">
        <v>31983305</v>
      </c>
      <c r="L27" s="7">
        <v>31983305</v>
      </c>
      <c r="M27" s="7">
        <v>31983305</v>
      </c>
      <c r="N27" s="7">
        <v>31983305</v>
      </c>
    </row>
    <row r="28" spans="1:14" x14ac:dyDescent="0.25">
      <c r="A28" s="8" t="s">
        <v>32</v>
      </c>
      <c r="B28" s="7">
        <v>172456463</v>
      </c>
      <c r="C28" s="7">
        <v>16536919</v>
      </c>
      <c r="D28" s="7">
        <v>14174504</v>
      </c>
      <c r="E28" s="7">
        <v>14174504</v>
      </c>
      <c r="F28" s="7">
        <v>14174504</v>
      </c>
      <c r="G28" s="7">
        <v>14174504</v>
      </c>
      <c r="H28" s="7">
        <v>14174504</v>
      </c>
      <c r="I28" s="7">
        <v>14174504</v>
      </c>
      <c r="J28" s="7">
        <v>14174504</v>
      </c>
      <c r="K28" s="7">
        <v>14174504</v>
      </c>
      <c r="L28" s="7">
        <v>14174504</v>
      </c>
      <c r="M28" s="7">
        <v>14174504</v>
      </c>
      <c r="N28" s="7">
        <v>14174504</v>
      </c>
    </row>
    <row r="29" spans="1:14" x14ac:dyDescent="0.25">
      <c r="A29" s="8" t="s">
        <v>33</v>
      </c>
      <c r="B29" s="7">
        <v>7678269</v>
      </c>
      <c r="C29" s="7">
        <v>354200</v>
      </c>
      <c r="D29" s="7">
        <v>589792</v>
      </c>
      <c r="E29" s="7">
        <v>778208</v>
      </c>
      <c r="F29" s="7">
        <v>820946</v>
      </c>
      <c r="G29" s="7">
        <v>800583</v>
      </c>
      <c r="H29" s="7">
        <v>675728</v>
      </c>
      <c r="I29" s="7">
        <v>257360</v>
      </c>
      <c r="J29" s="7">
        <v>175880</v>
      </c>
      <c r="K29" s="7">
        <v>734086</v>
      </c>
      <c r="L29" s="7">
        <v>911673</v>
      </c>
      <c r="M29" s="7">
        <v>947507</v>
      </c>
      <c r="N29" s="7">
        <v>632306</v>
      </c>
    </row>
    <row r="30" spans="1:14" x14ac:dyDescent="0.25">
      <c r="A30" s="8" t="s">
        <v>131</v>
      </c>
      <c r="B30" s="7">
        <v>400000</v>
      </c>
      <c r="C30" s="7">
        <v>400000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</row>
    <row r="31" spans="1:14" x14ac:dyDescent="0.25">
      <c r="A31" s="8" t="s">
        <v>34</v>
      </c>
      <c r="B31" s="7">
        <f>SUM(B32)</f>
        <v>100198967</v>
      </c>
      <c r="C31" s="7">
        <f>SUM(C32)</f>
        <v>4096900</v>
      </c>
      <c r="D31" s="7">
        <f t="shared" ref="D31:N31" si="7">SUM(D32)</f>
        <v>3569677</v>
      </c>
      <c r="E31" s="7">
        <f t="shared" si="7"/>
        <v>3569677</v>
      </c>
      <c r="F31" s="7">
        <f t="shared" si="7"/>
        <v>3569677</v>
      </c>
      <c r="G31" s="7">
        <f t="shared" si="7"/>
        <v>3569677</v>
      </c>
      <c r="H31" s="7">
        <f t="shared" si="7"/>
        <v>3569677</v>
      </c>
      <c r="I31" s="7">
        <f t="shared" si="7"/>
        <v>4096900</v>
      </c>
      <c r="J31" s="7">
        <f t="shared" si="7"/>
        <v>3569677</v>
      </c>
      <c r="K31" s="7">
        <f t="shared" si="7"/>
        <v>4202344</v>
      </c>
      <c r="L31" s="7">
        <f t="shared" si="7"/>
        <v>3569677</v>
      </c>
      <c r="M31" s="7">
        <f t="shared" si="7"/>
        <v>3569677</v>
      </c>
      <c r="N31" s="7">
        <f t="shared" si="7"/>
        <v>59245407</v>
      </c>
    </row>
    <row r="32" spans="1:14" x14ac:dyDescent="0.25">
      <c r="A32" s="8" t="s">
        <v>35</v>
      </c>
      <c r="B32" s="7">
        <v>100198967</v>
      </c>
      <c r="C32" s="7">
        <v>4096900</v>
      </c>
      <c r="D32" s="7">
        <v>3569677</v>
      </c>
      <c r="E32" s="7">
        <v>3569677</v>
      </c>
      <c r="F32" s="7">
        <v>3569677</v>
      </c>
      <c r="G32" s="7">
        <v>3569677</v>
      </c>
      <c r="H32" s="7">
        <v>3569677</v>
      </c>
      <c r="I32" s="7">
        <v>4096900</v>
      </c>
      <c r="J32" s="7">
        <v>3569677</v>
      </c>
      <c r="K32" s="7">
        <v>4202344</v>
      </c>
      <c r="L32" s="7">
        <v>3569677</v>
      </c>
      <c r="M32" s="7">
        <v>3569677</v>
      </c>
      <c r="N32" s="7">
        <v>59245407</v>
      </c>
    </row>
    <row r="33" spans="1:14" x14ac:dyDescent="0.25">
      <c r="A33" s="8" t="s">
        <v>141</v>
      </c>
      <c r="B33" s="7">
        <f>SUM(B34:B35)</f>
        <v>22089034</v>
      </c>
      <c r="C33" s="7">
        <f>SUM(C34:C35)</f>
        <v>83000</v>
      </c>
      <c r="D33" s="7">
        <f t="shared" ref="D33:N33" si="8">SUM(D34:D35)</f>
        <v>83000</v>
      </c>
      <c r="E33" s="7">
        <f t="shared" si="8"/>
        <v>83000</v>
      </c>
      <c r="F33" s="7">
        <f t="shared" si="8"/>
        <v>83000</v>
      </c>
      <c r="G33" s="7">
        <f t="shared" si="8"/>
        <v>83000</v>
      </c>
      <c r="H33" s="7">
        <f t="shared" si="8"/>
        <v>83000</v>
      </c>
      <c r="I33" s="7">
        <f t="shared" si="8"/>
        <v>83000</v>
      </c>
      <c r="J33" s="7">
        <f t="shared" si="8"/>
        <v>83000</v>
      </c>
      <c r="K33" s="7">
        <f t="shared" si="8"/>
        <v>21172034</v>
      </c>
      <c r="L33" s="7">
        <f t="shared" si="8"/>
        <v>83000</v>
      </c>
      <c r="M33" s="7">
        <f t="shared" si="8"/>
        <v>83000</v>
      </c>
      <c r="N33" s="7">
        <f t="shared" si="8"/>
        <v>87000</v>
      </c>
    </row>
    <row r="34" spans="1:14" x14ac:dyDescent="0.25">
      <c r="A34" s="8" t="s">
        <v>36</v>
      </c>
      <c r="B34" s="7">
        <v>1000000</v>
      </c>
      <c r="C34" s="7">
        <v>83000</v>
      </c>
      <c r="D34" s="7">
        <v>83000</v>
      </c>
      <c r="E34" s="7">
        <v>83000</v>
      </c>
      <c r="F34" s="7">
        <v>83000</v>
      </c>
      <c r="G34" s="7">
        <v>83000</v>
      </c>
      <c r="H34" s="7">
        <v>83000</v>
      </c>
      <c r="I34" s="7">
        <v>83000</v>
      </c>
      <c r="J34" s="7">
        <v>83000</v>
      </c>
      <c r="K34" s="7">
        <v>83000</v>
      </c>
      <c r="L34" s="7">
        <v>83000</v>
      </c>
      <c r="M34" s="7">
        <v>83000</v>
      </c>
      <c r="N34" s="7">
        <v>87000</v>
      </c>
    </row>
    <row r="35" spans="1:14" x14ac:dyDescent="0.25">
      <c r="A35" s="8" t="s">
        <v>37</v>
      </c>
      <c r="B35" s="7">
        <v>21089034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21089034</v>
      </c>
      <c r="L35" s="7">
        <v>0</v>
      </c>
      <c r="M35" s="7">
        <v>0</v>
      </c>
      <c r="N35" s="7">
        <v>0</v>
      </c>
    </row>
    <row r="36" spans="1:14" x14ac:dyDescent="0.25">
      <c r="A36" s="8" t="s">
        <v>38</v>
      </c>
      <c r="B36" s="7">
        <f>SUM(B37+B43+B45+B49+B53++B55+B58+B60)</f>
        <v>89210628</v>
      </c>
      <c r="C36" s="7">
        <f t="shared" ref="C36:N36" si="9">SUM(C37+C43+C45+C49+C53++C55+C58+C60)</f>
        <v>4688983</v>
      </c>
      <c r="D36" s="7">
        <f t="shared" si="9"/>
        <v>24542522</v>
      </c>
      <c r="E36" s="7">
        <f t="shared" si="9"/>
        <v>3995098</v>
      </c>
      <c r="F36" s="7">
        <f t="shared" si="9"/>
        <v>3946794</v>
      </c>
      <c r="G36" s="7">
        <f t="shared" si="9"/>
        <v>24029646</v>
      </c>
      <c r="H36" s="7">
        <f t="shared" si="9"/>
        <v>4506125</v>
      </c>
      <c r="I36" s="7">
        <f t="shared" si="9"/>
        <v>3764473</v>
      </c>
      <c r="J36" s="7">
        <f t="shared" si="9"/>
        <v>3727152</v>
      </c>
      <c r="K36" s="7">
        <f t="shared" si="9"/>
        <v>5260423</v>
      </c>
      <c r="L36" s="7">
        <f t="shared" si="9"/>
        <v>3671170</v>
      </c>
      <c r="M36" s="7">
        <f t="shared" si="9"/>
        <v>3593505</v>
      </c>
      <c r="N36" s="7">
        <f t="shared" si="9"/>
        <v>3484737</v>
      </c>
    </row>
    <row r="37" spans="1:14" x14ac:dyDescent="0.25">
      <c r="A37" s="8" t="s">
        <v>142</v>
      </c>
      <c r="B37" s="7">
        <f>SUM(B38:B42)</f>
        <v>39496099</v>
      </c>
      <c r="C37" s="7">
        <f>SUM(C38:C42)</f>
        <v>371733</v>
      </c>
      <c r="D37" s="7">
        <f>SUM(D38:D42)</f>
        <v>15279015</v>
      </c>
      <c r="E37" s="7">
        <f t="shared" ref="E37:N37" si="10">SUM(E38:E42)</f>
        <v>371731</v>
      </c>
      <c r="F37" s="7">
        <f t="shared" si="10"/>
        <v>371731</v>
      </c>
      <c r="G37" s="7">
        <f t="shared" si="10"/>
        <v>19607689</v>
      </c>
      <c r="H37" s="7">
        <f t="shared" si="10"/>
        <v>958383</v>
      </c>
      <c r="I37" s="7">
        <f t="shared" si="10"/>
        <v>371731</v>
      </c>
      <c r="J37" s="7">
        <f t="shared" si="10"/>
        <v>346731</v>
      </c>
      <c r="K37" s="7">
        <f t="shared" si="10"/>
        <v>777162</v>
      </c>
      <c r="L37" s="7">
        <f t="shared" si="10"/>
        <v>346731</v>
      </c>
      <c r="M37" s="7">
        <f t="shared" si="10"/>
        <v>346731</v>
      </c>
      <c r="N37" s="7">
        <f t="shared" si="10"/>
        <v>346731</v>
      </c>
    </row>
    <row r="38" spans="1:14" x14ac:dyDescent="0.25">
      <c r="A38" s="8" t="s">
        <v>39</v>
      </c>
      <c r="B38" s="7">
        <v>7519100</v>
      </c>
      <c r="C38" s="7">
        <v>45383</v>
      </c>
      <c r="D38" s="7">
        <v>4159591</v>
      </c>
      <c r="E38" s="7">
        <v>45383</v>
      </c>
      <c r="F38" s="7">
        <v>45383</v>
      </c>
      <c r="G38" s="7">
        <v>2833387</v>
      </c>
      <c r="H38" s="7">
        <v>45383</v>
      </c>
      <c r="I38" s="7">
        <v>45383</v>
      </c>
      <c r="J38" s="7">
        <v>45383</v>
      </c>
      <c r="K38" s="7">
        <v>117675</v>
      </c>
      <c r="L38" s="7">
        <v>45383</v>
      </c>
      <c r="M38" s="7">
        <v>45383</v>
      </c>
      <c r="N38" s="7">
        <v>45383</v>
      </c>
    </row>
    <row r="39" spans="1:14" x14ac:dyDescent="0.25">
      <c r="A39" s="8" t="s">
        <v>40</v>
      </c>
      <c r="B39" s="7">
        <v>8092145</v>
      </c>
      <c r="C39" s="7">
        <v>63987</v>
      </c>
      <c r="D39" s="7">
        <v>3273987</v>
      </c>
      <c r="E39" s="7">
        <v>63987</v>
      </c>
      <c r="F39" s="7">
        <v>63987</v>
      </c>
      <c r="G39" s="7">
        <v>4122336</v>
      </c>
      <c r="H39" s="7">
        <v>63987</v>
      </c>
      <c r="I39" s="7">
        <v>63987</v>
      </c>
      <c r="J39" s="7">
        <v>63987</v>
      </c>
      <c r="K39" s="7">
        <v>119939</v>
      </c>
      <c r="L39" s="7">
        <v>63987</v>
      </c>
      <c r="M39" s="7">
        <v>63987</v>
      </c>
      <c r="N39" s="7">
        <v>63987</v>
      </c>
    </row>
    <row r="40" spans="1:14" x14ac:dyDescent="0.25">
      <c r="A40" s="8" t="s">
        <v>41</v>
      </c>
      <c r="B40" s="7">
        <v>18556404</v>
      </c>
      <c r="C40" s="7">
        <v>188579</v>
      </c>
      <c r="D40" s="7">
        <v>6042988</v>
      </c>
      <c r="E40" s="7">
        <v>188579</v>
      </c>
      <c r="F40" s="7">
        <v>188579</v>
      </c>
      <c r="G40" s="7">
        <v>10373331</v>
      </c>
      <c r="H40" s="7">
        <v>188579</v>
      </c>
      <c r="I40" s="7">
        <v>188579</v>
      </c>
      <c r="J40" s="7">
        <v>188579</v>
      </c>
      <c r="K40" s="7">
        <v>442874</v>
      </c>
      <c r="L40" s="7">
        <v>188579</v>
      </c>
      <c r="M40" s="7">
        <v>188579</v>
      </c>
      <c r="N40" s="7">
        <v>188579</v>
      </c>
    </row>
    <row r="41" spans="1:14" x14ac:dyDescent="0.25">
      <c r="A41" s="8" t="s">
        <v>42</v>
      </c>
      <c r="B41" s="7">
        <v>936652</v>
      </c>
      <c r="C41" s="7">
        <v>25000</v>
      </c>
      <c r="D41" s="7">
        <v>200000</v>
      </c>
      <c r="E41" s="7">
        <v>25000</v>
      </c>
      <c r="F41" s="7">
        <v>25000</v>
      </c>
      <c r="G41" s="7">
        <v>25000</v>
      </c>
      <c r="H41" s="7">
        <v>611652</v>
      </c>
      <c r="I41" s="7">
        <v>25000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8" t="s">
        <v>43</v>
      </c>
      <c r="B42" s="7">
        <v>4391798</v>
      </c>
      <c r="C42" s="7">
        <v>48784</v>
      </c>
      <c r="D42" s="7">
        <v>1602449</v>
      </c>
      <c r="E42" s="7">
        <v>48782</v>
      </c>
      <c r="F42" s="7">
        <v>48782</v>
      </c>
      <c r="G42" s="7">
        <v>2253635</v>
      </c>
      <c r="H42" s="7">
        <v>48782</v>
      </c>
      <c r="I42" s="7">
        <v>48782</v>
      </c>
      <c r="J42" s="7">
        <v>48782</v>
      </c>
      <c r="K42" s="7">
        <v>96674</v>
      </c>
      <c r="L42" s="7">
        <v>48782</v>
      </c>
      <c r="M42" s="7">
        <v>48782</v>
      </c>
      <c r="N42" s="7">
        <v>48782</v>
      </c>
    </row>
    <row r="43" spans="1:14" x14ac:dyDescent="0.25">
      <c r="A43" s="8" t="s">
        <v>44</v>
      </c>
      <c r="B43" s="7">
        <f>SUM(B44)</f>
        <v>6996831</v>
      </c>
      <c r="C43" s="7">
        <f>SUM(C44)</f>
        <v>666071</v>
      </c>
      <c r="D43" s="7">
        <f t="shared" ref="D43:N43" si="11">SUM(D44)</f>
        <v>746071</v>
      </c>
      <c r="E43" s="7">
        <f t="shared" si="11"/>
        <v>656071</v>
      </c>
      <c r="F43" s="7">
        <f t="shared" si="11"/>
        <v>627767</v>
      </c>
      <c r="G43" s="7">
        <f t="shared" si="11"/>
        <v>712767</v>
      </c>
      <c r="H43" s="7">
        <f t="shared" si="11"/>
        <v>630446</v>
      </c>
      <c r="I43" s="7">
        <f t="shared" si="11"/>
        <v>575446</v>
      </c>
      <c r="J43" s="7">
        <f t="shared" si="11"/>
        <v>563125</v>
      </c>
      <c r="K43" s="7">
        <f t="shared" si="11"/>
        <v>563125</v>
      </c>
      <c r="L43" s="7">
        <f t="shared" si="11"/>
        <v>507143</v>
      </c>
      <c r="M43" s="7">
        <f t="shared" si="11"/>
        <v>429478</v>
      </c>
      <c r="N43" s="7">
        <f t="shared" si="11"/>
        <v>319321</v>
      </c>
    </row>
    <row r="44" spans="1:14" x14ac:dyDescent="0.25">
      <c r="A44" s="8" t="s">
        <v>45</v>
      </c>
      <c r="B44" s="7">
        <v>6996831</v>
      </c>
      <c r="C44" s="7">
        <v>666071</v>
      </c>
      <c r="D44" s="7">
        <v>746071</v>
      </c>
      <c r="E44" s="7">
        <v>656071</v>
      </c>
      <c r="F44" s="7">
        <v>627767</v>
      </c>
      <c r="G44" s="7">
        <v>712767</v>
      </c>
      <c r="H44" s="7">
        <v>630446</v>
      </c>
      <c r="I44" s="7">
        <v>575446</v>
      </c>
      <c r="J44" s="7">
        <v>563125</v>
      </c>
      <c r="K44" s="7">
        <v>563125</v>
      </c>
      <c r="L44" s="7">
        <v>507143</v>
      </c>
      <c r="M44" s="7">
        <v>429478</v>
      </c>
      <c r="N44" s="7">
        <v>319321</v>
      </c>
    </row>
    <row r="45" spans="1:14" x14ac:dyDescent="0.25">
      <c r="A45" s="8" t="s">
        <v>143</v>
      </c>
      <c r="B45" s="7">
        <f>SUM(B46:B48)</f>
        <v>3827363</v>
      </c>
      <c r="C45" s="7">
        <f>SUM(C46:C48)</f>
        <v>199603</v>
      </c>
      <c r="D45" s="7">
        <f t="shared" ref="D45:N45" si="12">SUM(D46:D48)</f>
        <v>2097446</v>
      </c>
      <c r="E45" s="7">
        <f t="shared" si="12"/>
        <v>204605</v>
      </c>
      <c r="F45" s="7">
        <f t="shared" si="12"/>
        <v>184605</v>
      </c>
      <c r="G45" s="7">
        <f t="shared" si="12"/>
        <v>596629</v>
      </c>
      <c r="H45" s="7">
        <f t="shared" si="12"/>
        <v>154605</v>
      </c>
      <c r="I45" s="7">
        <f t="shared" si="12"/>
        <v>54605</v>
      </c>
      <c r="J45" s="7">
        <f t="shared" si="12"/>
        <v>54605</v>
      </c>
      <c r="K45" s="7">
        <f t="shared" si="12"/>
        <v>116845</v>
      </c>
      <c r="L45" s="7">
        <f t="shared" si="12"/>
        <v>54605</v>
      </c>
      <c r="M45" s="7">
        <f t="shared" si="12"/>
        <v>54605</v>
      </c>
      <c r="N45" s="7">
        <f t="shared" si="12"/>
        <v>54605</v>
      </c>
    </row>
    <row r="46" spans="1:14" x14ac:dyDescent="0.25">
      <c r="A46" s="8" t="s">
        <v>46</v>
      </c>
      <c r="B46" s="7">
        <v>1977363</v>
      </c>
      <c r="C46" s="7">
        <v>17103</v>
      </c>
      <c r="D46" s="7">
        <v>1149346</v>
      </c>
      <c r="E46" s="7">
        <v>167105</v>
      </c>
      <c r="F46" s="7">
        <v>17105</v>
      </c>
      <c r="G46" s="7">
        <v>444729</v>
      </c>
      <c r="H46" s="7">
        <v>17105</v>
      </c>
      <c r="I46" s="7">
        <v>17105</v>
      </c>
      <c r="J46" s="7">
        <v>17105</v>
      </c>
      <c r="K46" s="7">
        <v>79345</v>
      </c>
      <c r="L46" s="7">
        <v>17105</v>
      </c>
      <c r="M46" s="7">
        <v>17105</v>
      </c>
      <c r="N46" s="7">
        <v>17105</v>
      </c>
    </row>
    <row r="47" spans="1:14" x14ac:dyDescent="0.25">
      <c r="A47" s="8" t="s">
        <v>47</v>
      </c>
      <c r="B47" s="7">
        <v>1500000</v>
      </c>
      <c r="C47" s="7">
        <v>62500</v>
      </c>
      <c r="D47" s="7">
        <v>948100</v>
      </c>
      <c r="E47" s="7">
        <v>37500</v>
      </c>
      <c r="F47" s="7">
        <v>37500</v>
      </c>
      <c r="G47" s="7">
        <v>151900</v>
      </c>
      <c r="H47" s="7">
        <v>37500</v>
      </c>
      <c r="I47" s="7">
        <v>37500</v>
      </c>
      <c r="J47" s="7">
        <v>37500</v>
      </c>
      <c r="K47" s="7">
        <v>37500</v>
      </c>
      <c r="L47" s="7">
        <v>37500</v>
      </c>
      <c r="M47" s="7">
        <v>37500</v>
      </c>
      <c r="N47" s="7">
        <v>37500</v>
      </c>
    </row>
    <row r="48" spans="1:14" x14ac:dyDescent="0.25">
      <c r="A48" s="8" t="s">
        <v>48</v>
      </c>
      <c r="B48" s="7">
        <v>350000</v>
      </c>
      <c r="C48" s="7">
        <v>120000</v>
      </c>
      <c r="D48" s="7">
        <v>0</v>
      </c>
      <c r="E48" s="7">
        <v>0</v>
      </c>
      <c r="F48" s="7">
        <v>130000</v>
      </c>
      <c r="G48" s="7">
        <v>0</v>
      </c>
      <c r="H48" s="7">
        <v>100000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</row>
    <row r="49" spans="1:14" x14ac:dyDescent="0.25">
      <c r="A49" s="8" t="s">
        <v>144</v>
      </c>
      <c r="B49" s="7">
        <f>SUM(B50:B52)</f>
        <v>944640</v>
      </c>
      <c r="C49" s="7">
        <f>SUM(C50:C52)</f>
        <v>282520</v>
      </c>
      <c r="D49" s="7">
        <f>SUM(D50:D52)</f>
        <v>156820</v>
      </c>
      <c r="E49" s="7">
        <f>SUM(E50:E52)</f>
        <v>38720</v>
      </c>
      <c r="F49" s="7">
        <f t="shared" ref="F49:N49" si="13">SUM(F50:F52)</f>
        <v>38720</v>
      </c>
      <c r="G49" s="7">
        <f t="shared" si="13"/>
        <v>101820</v>
      </c>
      <c r="H49" s="7">
        <f t="shared" si="13"/>
        <v>38720</v>
      </c>
      <c r="I49" s="7">
        <f t="shared" si="13"/>
        <v>38720</v>
      </c>
      <c r="J49" s="7">
        <f t="shared" si="13"/>
        <v>38720</v>
      </c>
      <c r="K49" s="7">
        <f t="shared" si="13"/>
        <v>93720</v>
      </c>
      <c r="L49" s="7">
        <f t="shared" si="13"/>
        <v>38720</v>
      </c>
      <c r="M49" s="7">
        <f t="shared" si="13"/>
        <v>38720</v>
      </c>
      <c r="N49" s="7">
        <f t="shared" si="13"/>
        <v>38720</v>
      </c>
    </row>
    <row r="50" spans="1:14" x14ac:dyDescent="0.25">
      <c r="A50" s="8" t="s">
        <v>132</v>
      </c>
      <c r="B50" s="7">
        <v>80000</v>
      </c>
      <c r="C50" s="7">
        <v>25000</v>
      </c>
      <c r="D50" s="7">
        <v>55000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1:14" x14ac:dyDescent="0.25">
      <c r="A51" s="8" t="s">
        <v>49</v>
      </c>
      <c r="B51" s="7">
        <v>200000</v>
      </c>
      <c r="C51" s="7">
        <v>50000</v>
      </c>
      <c r="D51" s="7">
        <v>50000</v>
      </c>
      <c r="E51" s="7">
        <v>0</v>
      </c>
      <c r="F51" s="7">
        <v>0</v>
      </c>
      <c r="G51" s="7">
        <v>50000</v>
      </c>
      <c r="H51" s="7">
        <v>0</v>
      </c>
      <c r="I51" s="7">
        <v>0</v>
      </c>
      <c r="J51" s="7">
        <v>0</v>
      </c>
      <c r="K51" s="7">
        <v>50000</v>
      </c>
      <c r="L51" s="7">
        <v>0</v>
      </c>
      <c r="M51" s="7">
        <v>0</v>
      </c>
      <c r="N51" s="7">
        <v>0</v>
      </c>
    </row>
    <row r="52" spans="1:14" x14ac:dyDescent="0.25">
      <c r="A52" s="8" t="s">
        <v>50</v>
      </c>
      <c r="B52" s="7">
        <v>664640</v>
      </c>
      <c r="C52" s="7">
        <v>207520</v>
      </c>
      <c r="D52" s="7">
        <v>51820</v>
      </c>
      <c r="E52" s="7">
        <v>38720</v>
      </c>
      <c r="F52" s="7">
        <v>38720</v>
      </c>
      <c r="G52" s="7">
        <v>51820</v>
      </c>
      <c r="H52" s="7">
        <v>38720</v>
      </c>
      <c r="I52" s="7">
        <v>38720</v>
      </c>
      <c r="J52" s="7">
        <v>38720</v>
      </c>
      <c r="K52" s="7">
        <v>43720</v>
      </c>
      <c r="L52" s="7">
        <v>38720</v>
      </c>
      <c r="M52" s="7">
        <v>38720</v>
      </c>
      <c r="N52" s="7">
        <v>38720</v>
      </c>
    </row>
    <row r="53" spans="1:14" x14ac:dyDescent="0.25">
      <c r="A53" s="8" t="s">
        <v>145</v>
      </c>
      <c r="B53" s="7">
        <f>SUM(B54)</f>
        <v>32597862</v>
      </c>
      <c r="C53" s="7">
        <f>SUM(C54)</f>
        <v>2716350</v>
      </c>
      <c r="D53" s="7">
        <f t="shared" ref="D53:N53" si="14">SUM(D54)</f>
        <v>2716623</v>
      </c>
      <c r="E53" s="7">
        <f t="shared" si="14"/>
        <v>2716350</v>
      </c>
      <c r="F53" s="7">
        <f t="shared" si="14"/>
        <v>2716350</v>
      </c>
      <c r="G53" s="7">
        <f t="shared" si="14"/>
        <v>2716350</v>
      </c>
      <c r="H53" s="7">
        <f t="shared" si="14"/>
        <v>2716350</v>
      </c>
      <c r="I53" s="7">
        <f t="shared" si="14"/>
        <v>2716350</v>
      </c>
      <c r="J53" s="7">
        <f t="shared" si="14"/>
        <v>2716350</v>
      </c>
      <c r="K53" s="7">
        <f t="shared" si="14"/>
        <v>2716350</v>
      </c>
      <c r="L53" s="7">
        <f t="shared" si="14"/>
        <v>2716350</v>
      </c>
      <c r="M53" s="7">
        <f t="shared" si="14"/>
        <v>2716350</v>
      </c>
      <c r="N53" s="7">
        <f t="shared" si="14"/>
        <v>2717739</v>
      </c>
    </row>
    <row r="54" spans="1:14" x14ac:dyDescent="0.25">
      <c r="A54" s="8" t="s">
        <v>51</v>
      </c>
      <c r="B54" s="7">
        <v>32597862</v>
      </c>
      <c r="C54" s="7">
        <v>2716350</v>
      </c>
      <c r="D54" s="7">
        <v>2716623</v>
      </c>
      <c r="E54" s="7">
        <v>2716350</v>
      </c>
      <c r="F54" s="7">
        <v>2716350</v>
      </c>
      <c r="G54" s="7">
        <v>2716350</v>
      </c>
      <c r="H54" s="7">
        <v>2716350</v>
      </c>
      <c r="I54" s="7">
        <v>2716350</v>
      </c>
      <c r="J54" s="7">
        <v>2716350</v>
      </c>
      <c r="K54" s="7">
        <v>2716350</v>
      </c>
      <c r="L54" s="7">
        <v>2716350</v>
      </c>
      <c r="M54" s="7">
        <v>2716350</v>
      </c>
      <c r="N54" s="7">
        <v>2717739</v>
      </c>
    </row>
    <row r="55" spans="1:14" x14ac:dyDescent="0.25">
      <c r="A55" s="8" t="s">
        <v>146</v>
      </c>
      <c r="B55" s="7">
        <f>SUM(B56:B57)</f>
        <v>1262493</v>
      </c>
      <c r="C55" s="7">
        <f>SUM(C56:C57)</f>
        <v>57621</v>
      </c>
      <c r="D55" s="7">
        <f t="shared" ref="D55:N55" si="15">SUM(D56:D57)</f>
        <v>785207</v>
      </c>
      <c r="E55" s="7">
        <f t="shared" si="15"/>
        <v>7621</v>
      </c>
      <c r="F55" s="7">
        <f t="shared" si="15"/>
        <v>7621</v>
      </c>
      <c r="G55" s="7">
        <f t="shared" si="15"/>
        <v>285076</v>
      </c>
      <c r="H55" s="7">
        <f t="shared" si="15"/>
        <v>7621</v>
      </c>
      <c r="I55" s="7">
        <f t="shared" si="15"/>
        <v>7621</v>
      </c>
      <c r="J55" s="7">
        <f t="shared" si="15"/>
        <v>7621</v>
      </c>
      <c r="K55" s="7">
        <f t="shared" si="15"/>
        <v>73621</v>
      </c>
      <c r="L55" s="7">
        <f t="shared" si="15"/>
        <v>7621</v>
      </c>
      <c r="M55" s="7">
        <f t="shared" si="15"/>
        <v>7621</v>
      </c>
      <c r="N55" s="7">
        <f t="shared" si="15"/>
        <v>7621</v>
      </c>
    </row>
    <row r="56" spans="1:14" x14ac:dyDescent="0.25">
      <c r="A56" s="8" t="s">
        <v>52</v>
      </c>
      <c r="B56" s="7">
        <v>398000</v>
      </c>
      <c r="C56" s="7">
        <v>50000</v>
      </c>
      <c r="D56" s="7">
        <v>216000</v>
      </c>
      <c r="E56" s="7">
        <v>0</v>
      </c>
      <c r="F56" s="7">
        <v>0</v>
      </c>
      <c r="G56" s="7">
        <v>66000</v>
      </c>
      <c r="H56" s="7">
        <v>0</v>
      </c>
      <c r="I56" s="7">
        <v>0</v>
      </c>
      <c r="J56" s="7">
        <v>0</v>
      </c>
      <c r="K56" s="7">
        <v>66000</v>
      </c>
      <c r="L56" s="7">
        <v>0</v>
      </c>
      <c r="M56" s="7">
        <v>0</v>
      </c>
      <c r="N56" s="7">
        <v>0</v>
      </c>
    </row>
    <row r="57" spans="1:14" x14ac:dyDescent="0.25">
      <c r="A57" s="8" t="s">
        <v>53</v>
      </c>
      <c r="B57" s="7">
        <v>864493</v>
      </c>
      <c r="C57" s="7">
        <v>7621</v>
      </c>
      <c r="D57" s="7">
        <v>569207</v>
      </c>
      <c r="E57" s="7">
        <v>7621</v>
      </c>
      <c r="F57" s="7">
        <v>7621</v>
      </c>
      <c r="G57" s="7">
        <v>219076</v>
      </c>
      <c r="H57" s="7">
        <v>7621</v>
      </c>
      <c r="I57" s="7">
        <v>7621</v>
      </c>
      <c r="J57" s="7">
        <v>7621</v>
      </c>
      <c r="K57" s="7">
        <v>7621</v>
      </c>
      <c r="L57" s="7">
        <v>7621</v>
      </c>
      <c r="M57" s="7">
        <v>7621</v>
      </c>
      <c r="N57" s="7">
        <v>7621</v>
      </c>
    </row>
    <row r="58" spans="1:14" x14ac:dyDescent="0.25">
      <c r="A58" s="8" t="s">
        <v>147</v>
      </c>
      <c r="B58" s="7">
        <f>SUM(B59)</f>
        <v>100000</v>
      </c>
      <c r="C58" s="7">
        <f>SUM(C59)</f>
        <v>0</v>
      </c>
      <c r="D58" s="7">
        <f t="shared" ref="D58:N58" si="16">SUM(D59)</f>
        <v>100000</v>
      </c>
      <c r="E58" s="7">
        <f t="shared" si="16"/>
        <v>0</v>
      </c>
      <c r="F58" s="7">
        <f t="shared" si="16"/>
        <v>0</v>
      </c>
      <c r="G58" s="7">
        <f t="shared" si="16"/>
        <v>0</v>
      </c>
      <c r="H58" s="7">
        <f t="shared" si="16"/>
        <v>0</v>
      </c>
      <c r="I58" s="7">
        <f t="shared" si="16"/>
        <v>0</v>
      </c>
      <c r="J58" s="7">
        <f t="shared" si="16"/>
        <v>0</v>
      </c>
      <c r="K58" s="7">
        <f t="shared" si="16"/>
        <v>0</v>
      </c>
      <c r="L58" s="7">
        <f t="shared" si="16"/>
        <v>0</v>
      </c>
      <c r="M58" s="7">
        <f t="shared" si="16"/>
        <v>0</v>
      </c>
      <c r="N58" s="7">
        <f t="shared" si="16"/>
        <v>0</v>
      </c>
    </row>
    <row r="59" spans="1:14" x14ac:dyDescent="0.25">
      <c r="A59" s="8" t="s">
        <v>54</v>
      </c>
      <c r="B59" s="7">
        <v>100000</v>
      </c>
      <c r="C59" s="7">
        <v>0</v>
      </c>
      <c r="D59" s="7">
        <v>100000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</row>
    <row r="60" spans="1:14" x14ac:dyDescent="0.25">
      <c r="A60" s="8" t="s">
        <v>148</v>
      </c>
      <c r="B60" s="7">
        <f>SUM(B61:B63)</f>
        <v>3985340</v>
      </c>
      <c r="C60" s="7">
        <f>SUM(C61:C63)</f>
        <v>395085</v>
      </c>
      <c r="D60" s="7">
        <f t="shared" ref="D60:N60" si="17">SUM(D61:D63)</f>
        <v>2661340</v>
      </c>
      <c r="E60" s="7">
        <f t="shared" si="17"/>
        <v>0</v>
      </c>
      <c r="F60" s="7">
        <f t="shared" si="17"/>
        <v>0</v>
      </c>
      <c r="G60" s="7">
        <f t="shared" si="17"/>
        <v>9315</v>
      </c>
      <c r="H60" s="7">
        <f t="shared" si="17"/>
        <v>0</v>
      </c>
      <c r="I60" s="7">
        <f t="shared" si="17"/>
        <v>0</v>
      </c>
      <c r="J60" s="7">
        <f t="shared" si="17"/>
        <v>0</v>
      </c>
      <c r="K60" s="7">
        <f t="shared" si="17"/>
        <v>919600</v>
      </c>
      <c r="L60" s="7">
        <f t="shared" si="17"/>
        <v>0</v>
      </c>
      <c r="M60" s="7">
        <f t="shared" si="17"/>
        <v>0</v>
      </c>
      <c r="N60" s="7">
        <f t="shared" si="17"/>
        <v>0</v>
      </c>
    </row>
    <row r="61" spans="1:14" x14ac:dyDescent="0.25">
      <c r="A61" s="8" t="s">
        <v>55</v>
      </c>
      <c r="B61" s="7">
        <v>500000</v>
      </c>
      <c r="C61" s="7">
        <v>95085</v>
      </c>
      <c r="D61" s="7">
        <v>400000</v>
      </c>
      <c r="E61" s="7">
        <v>0</v>
      </c>
      <c r="F61" s="7">
        <v>0</v>
      </c>
      <c r="G61" s="7">
        <v>4915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1:14" x14ac:dyDescent="0.25">
      <c r="A62" s="8" t="s">
        <v>56</v>
      </c>
      <c r="B62" s="7">
        <v>1000000</v>
      </c>
      <c r="C62" s="7">
        <v>100000</v>
      </c>
      <c r="D62" s="7">
        <v>900000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</row>
    <row r="63" spans="1:14" x14ac:dyDescent="0.25">
      <c r="A63" s="8" t="s">
        <v>57</v>
      </c>
      <c r="B63" s="7">
        <v>2485340</v>
      </c>
      <c r="C63" s="7">
        <v>200000</v>
      </c>
      <c r="D63" s="7">
        <v>1361340</v>
      </c>
      <c r="E63" s="7">
        <v>0</v>
      </c>
      <c r="F63" s="7">
        <v>0</v>
      </c>
      <c r="G63" s="7">
        <v>4400</v>
      </c>
      <c r="H63" s="7">
        <v>0</v>
      </c>
      <c r="I63" s="7">
        <v>0</v>
      </c>
      <c r="J63" s="7">
        <v>0</v>
      </c>
      <c r="K63" s="7">
        <v>919600</v>
      </c>
      <c r="L63" s="7">
        <v>0</v>
      </c>
      <c r="M63" s="7">
        <v>0</v>
      </c>
      <c r="N63" s="7">
        <v>0</v>
      </c>
    </row>
    <row r="64" spans="1:14" x14ac:dyDescent="0.25">
      <c r="A64" s="8" t="s">
        <v>136</v>
      </c>
      <c r="B64" s="7">
        <f>SUM(B65+B73+B78+B86+B91+B99+B102+B108+B114)</f>
        <v>336141202</v>
      </c>
      <c r="C64" s="7">
        <f>SUM(C65+C73+C78+C86+C91+C99+C102+C108+C114)</f>
        <v>160366504.81</v>
      </c>
      <c r="D64" s="7">
        <f t="shared" ref="D64:N64" si="18">SUM(D65+D73+D78+D86+D91+D99+D102+D108+D114)</f>
        <v>20665157.009999998</v>
      </c>
      <c r="E64" s="7">
        <f t="shared" si="18"/>
        <v>15801480.01</v>
      </c>
      <c r="F64" s="7">
        <f t="shared" si="18"/>
        <v>21596678.41</v>
      </c>
      <c r="G64" s="7">
        <f t="shared" si="18"/>
        <v>20110628.41</v>
      </c>
      <c r="H64" s="7">
        <f t="shared" si="18"/>
        <v>15536176.41</v>
      </c>
      <c r="I64" s="7">
        <f t="shared" si="18"/>
        <v>12479726.41</v>
      </c>
      <c r="J64" s="7">
        <f t="shared" si="18"/>
        <v>14442841.41</v>
      </c>
      <c r="K64" s="7">
        <f t="shared" si="18"/>
        <v>13917577.380000001</v>
      </c>
      <c r="L64" s="7">
        <f t="shared" si="18"/>
        <v>14658625.380000001</v>
      </c>
      <c r="M64" s="7">
        <f t="shared" si="18"/>
        <v>12171237.380000001</v>
      </c>
      <c r="N64" s="7">
        <f t="shared" si="18"/>
        <v>14394568.98</v>
      </c>
    </row>
    <row r="65" spans="1:14" x14ac:dyDescent="0.25">
      <c r="A65" s="8" t="s">
        <v>58</v>
      </c>
      <c r="B65" s="7">
        <f>SUM(B66:B72)</f>
        <v>47267344</v>
      </c>
      <c r="C65" s="7">
        <f>SUM(C66:C72)</f>
        <v>4397737</v>
      </c>
      <c r="D65" s="7">
        <f t="shared" ref="D65:N65" si="19">SUM(D66:D72)</f>
        <v>3897237</v>
      </c>
      <c r="E65" s="7">
        <f t="shared" si="19"/>
        <v>3897237</v>
      </c>
      <c r="F65" s="7">
        <f t="shared" si="19"/>
        <v>3897237</v>
      </c>
      <c r="G65" s="7">
        <f t="shared" si="19"/>
        <v>3897237</v>
      </c>
      <c r="H65" s="7">
        <f t="shared" si="19"/>
        <v>3897237</v>
      </c>
      <c r="I65" s="7">
        <f t="shared" si="19"/>
        <v>3897237</v>
      </c>
      <c r="J65" s="7">
        <f t="shared" si="19"/>
        <v>3897237</v>
      </c>
      <c r="K65" s="7">
        <f t="shared" si="19"/>
        <v>3897237</v>
      </c>
      <c r="L65" s="7">
        <f t="shared" si="19"/>
        <v>3897237</v>
      </c>
      <c r="M65" s="7">
        <f t="shared" si="19"/>
        <v>3897237</v>
      </c>
      <c r="N65" s="7">
        <f t="shared" si="19"/>
        <v>3897237</v>
      </c>
    </row>
    <row r="66" spans="1:14" x14ac:dyDescent="0.25">
      <c r="A66" s="8" t="s">
        <v>59</v>
      </c>
      <c r="B66" s="7">
        <v>16750500</v>
      </c>
      <c r="C66" s="7">
        <v>1675000</v>
      </c>
      <c r="D66" s="7">
        <v>1370500</v>
      </c>
      <c r="E66" s="7">
        <v>1370500</v>
      </c>
      <c r="F66" s="7">
        <v>1370500</v>
      </c>
      <c r="G66" s="7">
        <v>1370500</v>
      </c>
      <c r="H66" s="7">
        <v>1370500</v>
      </c>
      <c r="I66" s="7">
        <v>1370500</v>
      </c>
      <c r="J66" s="7">
        <v>1370500</v>
      </c>
      <c r="K66" s="7">
        <v>1370500</v>
      </c>
      <c r="L66" s="7">
        <v>1370500</v>
      </c>
      <c r="M66" s="7">
        <v>1370500</v>
      </c>
      <c r="N66" s="7">
        <v>1370500</v>
      </c>
    </row>
    <row r="67" spans="1:14" x14ac:dyDescent="0.25">
      <c r="A67" s="8" t="s">
        <v>60</v>
      </c>
      <c r="B67" s="7">
        <v>3324804</v>
      </c>
      <c r="C67" s="7">
        <v>277067</v>
      </c>
      <c r="D67" s="7">
        <v>277067</v>
      </c>
      <c r="E67" s="7">
        <v>277067</v>
      </c>
      <c r="F67" s="7">
        <v>277067</v>
      </c>
      <c r="G67" s="7">
        <v>277067</v>
      </c>
      <c r="H67" s="7">
        <v>277067</v>
      </c>
      <c r="I67" s="7">
        <v>277067</v>
      </c>
      <c r="J67" s="7">
        <v>277067</v>
      </c>
      <c r="K67" s="7">
        <v>277067</v>
      </c>
      <c r="L67" s="7">
        <v>277067</v>
      </c>
      <c r="M67" s="7">
        <v>277067</v>
      </c>
      <c r="N67" s="7">
        <v>277067</v>
      </c>
    </row>
    <row r="68" spans="1:14" x14ac:dyDescent="0.25">
      <c r="A68" s="8" t="s">
        <v>61</v>
      </c>
      <c r="B68" s="7">
        <v>4211136</v>
      </c>
      <c r="C68" s="7">
        <v>350928</v>
      </c>
      <c r="D68" s="7">
        <v>350928</v>
      </c>
      <c r="E68" s="7">
        <v>350928</v>
      </c>
      <c r="F68" s="7">
        <v>350928</v>
      </c>
      <c r="G68" s="7">
        <v>350928</v>
      </c>
      <c r="H68" s="7">
        <v>350928</v>
      </c>
      <c r="I68" s="7">
        <v>350928</v>
      </c>
      <c r="J68" s="7">
        <v>350928</v>
      </c>
      <c r="K68" s="7">
        <v>350928</v>
      </c>
      <c r="L68" s="7">
        <v>350928</v>
      </c>
      <c r="M68" s="7">
        <v>350928</v>
      </c>
      <c r="N68" s="7">
        <v>350928</v>
      </c>
    </row>
    <row r="69" spans="1:14" x14ac:dyDescent="0.25">
      <c r="A69" s="8" t="s">
        <v>62</v>
      </c>
      <c r="B69" s="7">
        <v>4000008</v>
      </c>
      <c r="C69" s="7">
        <v>333334</v>
      </c>
      <c r="D69" s="7">
        <v>333334</v>
      </c>
      <c r="E69" s="7">
        <v>333334</v>
      </c>
      <c r="F69" s="7">
        <v>333334</v>
      </c>
      <c r="G69" s="7">
        <v>333334</v>
      </c>
      <c r="H69" s="7">
        <v>333334</v>
      </c>
      <c r="I69" s="7">
        <v>333334</v>
      </c>
      <c r="J69" s="7">
        <v>333334</v>
      </c>
      <c r="K69" s="7">
        <v>333334</v>
      </c>
      <c r="L69" s="7">
        <v>333334</v>
      </c>
      <c r="M69" s="7">
        <v>333334</v>
      </c>
      <c r="N69" s="7">
        <v>333334</v>
      </c>
    </row>
    <row r="70" spans="1:14" x14ac:dyDescent="0.25">
      <c r="A70" s="8" t="s">
        <v>63</v>
      </c>
      <c r="B70" s="7">
        <v>20000</v>
      </c>
      <c r="C70" s="7">
        <v>20000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</row>
    <row r="71" spans="1:14" x14ac:dyDescent="0.25">
      <c r="A71" s="8" t="s">
        <v>64</v>
      </c>
      <c r="B71" s="7">
        <v>15700896</v>
      </c>
      <c r="C71" s="7">
        <v>1308408</v>
      </c>
      <c r="D71" s="7">
        <v>1308408</v>
      </c>
      <c r="E71" s="7">
        <v>1308408</v>
      </c>
      <c r="F71" s="7">
        <v>1308408</v>
      </c>
      <c r="G71" s="7">
        <v>1308408</v>
      </c>
      <c r="H71" s="7">
        <v>1308408</v>
      </c>
      <c r="I71" s="7">
        <v>1308408</v>
      </c>
      <c r="J71" s="7">
        <v>1308408</v>
      </c>
      <c r="K71" s="7">
        <v>1308408</v>
      </c>
      <c r="L71" s="7">
        <v>1308408</v>
      </c>
      <c r="M71" s="7">
        <v>1308408</v>
      </c>
      <c r="N71" s="7">
        <v>1308408</v>
      </c>
    </row>
    <row r="72" spans="1:14" x14ac:dyDescent="0.25">
      <c r="A72" s="8" t="s">
        <v>65</v>
      </c>
      <c r="B72" s="7">
        <v>3260000</v>
      </c>
      <c r="C72" s="7">
        <v>433000</v>
      </c>
      <c r="D72" s="7">
        <v>257000</v>
      </c>
      <c r="E72" s="7">
        <v>257000</v>
      </c>
      <c r="F72" s="7">
        <v>257000</v>
      </c>
      <c r="G72" s="7">
        <v>257000</v>
      </c>
      <c r="H72" s="7">
        <v>257000</v>
      </c>
      <c r="I72" s="7">
        <v>257000</v>
      </c>
      <c r="J72" s="7">
        <v>257000</v>
      </c>
      <c r="K72" s="7">
        <v>257000</v>
      </c>
      <c r="L72" s="7">
        <v>257000</v>
      </c>
      <c r="M72" s="7">
        <v>257000</v>
      </c>
      <c r="N72" s="7">
        <v>257000</v>
      </c>
    </row>
    <row r="73" spans="1:14" x14ac:dyDescent="0.25">
      <c r="A73" s="8" t="s">
        <v>66</v>
      </c>
      <c r="B73" s="7">
        <f>SUM(B74:B77)</f>
        <v>21315135</v>
      </c>
      <c r="C73" s="7">
        <f>SUM(C74:C77)</f>
        <v>18760135</v>
      </c>
      <c r="D73" s="7">
        <f t="shared" ref="D73:N73" si="20">SUM(D74:D77)</f>
        <v>505000</v>
      </c>
      <c r="E73" s="7">
        <f t="shared" si="20"/>
        <v>205000</v>
      </c>
      <c r="F73" s="7">
        <f t="shared" si="20"/>
        <v>205000</v>
      </c>
      <c r="G73" s="7">
        <f t="shared" si="20"/>
        <v>205000</v>
      </c>
      <c r="H73" s="7">
        <f t="shared" si="20"/>
        <v>205000</v>
      </c>
      <c r="I73" s="7">
        <f t="shared" si="20"/>
        <v>205000</v>
      </c>
      <c r="J73" s="7">
        <f t="shared" si="20"/>
        <v>205000</v>
      </c>
      <c r="K73" s="7">
        <f t="shared" si="20"/>
        <v>205000</v>
      </c>
      <c r="L73" s="7">
        <f t="shared" si="20"/>
        <v>305000</v>
      </c>
      <c r="M73" s="7">
        <f t="shared" si="20"/>
        <v>155000</v>
      </c>
      <c r="N73" s="7">
        <f t="shared" si="20"/>
        <v>155000</v>
      </c>
    </row>
    <row r="74" spans="1:14" x14ac:dyDescent="0.25">
      <c r="A74" s="8" t="s">
        <v>67</v>
      </c>
      <c r="B74" s="7">
        <v>1900000</v>
      </c>
      <c r="C74" s="7">
        <v>195000</v>
      </c>
      <c r="D74" s="7">
        <v>155000</v>
      </c>
      <c r="E74" s="7">
        <v>155000</v>
      </c>
      <c r="F74" s="7">
        <v>155000</v>
      </c>
      <c r="G74" s="7">
        <v>155000</v>
      </c>
      <c r="H74" s="7">
        <v>155000</v>
      </c>
      <c r="I74" s="7">
        <v>155000</v>
      </c>
      <c r="J74" s="7">
        <v>155000</v>
      </c>
      <c r="K74" s="7">
        <v>155000</v>
      </c>
      <c r="L74" s="7">
        <v>155000</v>
      </c>
      <c r="M74" s="7">
        <v>155000</v>
      </c>
      <c r="N74" s="7">
        <v>155000</v>
      </c>
    </row>
    <row r="75" spans="1:14" x14ac:dyDescent="0.25">
      <c r="A75" s="8" t="s">
        <v>68</v>
      </c>
      <c r="B75" s="7">
        <v>14115131</v>
      </c>
      <c r="C75" s="7">
        <v>14115131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</row>
    <row r="76" spans="1:14" x14ac:dyDescent="0.25">
      <c r="A76" s="8" t="s">
        <v>69</v>
      </c>
      <c r="B76" s="7">
        <v>4400004</v>
      </c>
      <c r="C76" s="7">
        <v>4400004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8" t="s">
        <v>70</v>
      </c>
      <c r="B77" s="7">
        <v>900000</v>
      </c>
      <c r="C77" s="7">
        <v>50000</v>
      </c>
      <c r="D77" s="7">
        <v>350000</v>
      </c>
      <c r="E77" s="7">
        <v>50000</v>
      </c>
      <c r="F77" s="7">
        <v>50000</v>
      </c>
      <c r="G77" s="7">
        <v>50000</v>
      </c>
      <c r="H77" s="7">
        <v>50000</v>
      </c>
      <c r="I77" s="7">
        <v>50000</v>
      </c>
      <c r="J77" s="7">
        <v>50000</v>
      </c>
      <c r="K77" s="7">
        <v>50000</v>
      </c>
      <c r="L77" s="7">
        <v>150000</v>
      </c>
      <c r="M77" s="7">
        <v>0</v>
      </c>
      <c r="N77" s="7">
        <v>0</v>
      </c>
    </row>
    <row r="78" spans="1:14" x14ac:dyDescent="0.25">
      <c r="A78" s="8" t="s">
        <v>149</v>
      </c>
      <c r="B78" s="7">
        <f>SUM(B79:B85)</f>
        <v>79081449</v>
      </c>
      <c r="C78" s="7">
        <f>SUM(C79:C85)</f>
        <v>60300864.799999997</v>
      </c>
      <c r="D78" s="7">
        <f t="shared" ref="D78:N78" si="21">SUM(D79:D85)</f>
        <v>3192464</v>
      </c>
      <c r="E78" s="7">
        <f t="shared" si="21"/>
        <v>2253114</v>
      </c>
      <c r="F78" s="7">
        <f t="shared" si="21"/>
        <v>1913762.4</v>
      </c>
      <c r="G78" s="7">
        <f t="shared" si="21"/>
        <v>1313762.3999999999</v>
      </c>
      <c r="H78" s="7">
        <f t="shared" si="21"/>
        <v>2435062.4</v>
      </c>
      <c r="I78" s="7">
        <f t="shared" si="21"/>
        <v>1308162.3999999999</v>
      </c>
      <c r="J78" s="7">
        <f t="shared" si="21"/>
        <v>1413762.4</v>
      </c>
      <c r="K78" s="7">
        <f t="shared" si="21"/>
        <v>1313762.3999999999</v>
      </c>
      <c r="L78" s="7">
        <f t="shared" si="21"/>
        <v>1524412.4</v>
      </c>
      <c r="M78" s="7">
        <f t="shared" si="21"/>
        <v>1512319.4</v>
      </c>
      <c r="N78" s="7">
        <f t="shared" si="21"/>
        <v>600000</v>
      </c>
    </row>
    <row r="79" spans="1:14" x14ac:dyDescent="0.25">
      <c r="A79" s="8" t="s">
        <v>71</v>
      </c>
      <c r="B79" s="7">
        <v>5000000</v>
      </c>
      <c r="C79" s="7">
        <v>1166132.8</v>
      </c>
      <c r="D79" s="7">
        <v>543508</v>
      </c>
      <c r="E79" s="7">
        <v>593508</v>
      </c>
      <c r="F79" s="7">
        <v>514806.4</v>
      </c>
      <c r="G79" s="7">
        <v>314806.40000000002</v>
      </c>
      <c r="H79" s="7">
        <v>314806.40000000002</v>
      </c>
      <c r="I79" s="7">
        <v>309206.40000000002</v>
      </c>
      <c r="J79" s="7">
        <v>314806.40000000002</v>
      </c>
      <c r="K79" s="7">
        <v>314806.40000000002</v>
      </c>
      <c r="L79" s="7">
        <v>314806.40000000002</v>
      </c>
      <c r="M79" s="7">
        <v>298806.40000000002</v>
      </c>
      <c r="N79" s="7">
        <v>0</v>
      </c>
    </row>
    <row r="80" spans="1:14" x14ac:dyDescent="0.25">
      <c r="A80" s="8" t="s">
        <v>72</v>
      </c>
      <c r="B80" s="7">
        <v>500000</v>
      </c>
      <c r="C80" s="7">
        <v>0</v>
      </c>
      <c r="D80" s="7">
        <v>250000</v>
      </c>
      <c r="E80" s="7">
        <v>250000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</row>
    <row r="81" spans="1:14" x14ac:dyDescent="0.25">
      <c r="A81" s="8" t="s">
        <v>73</v>
      </c>
      <c r="B81" s="7">
        <v>641557</v>
      </c>
      <c r="C81" s="7">
        <v>0</v>
      </c>
      <c r="D81" s="7">
        <v>600000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41557</v>
      </c>
      <c r="N81" s="7">
        <v>0</v>
      </c>
    </row>
    <row r="82" spans="1:14" x14ac:dyDescent="0.25">
      <c r="A82" s="8" t="s">
        <v>74</v>
      </c>
      <c r="B82" s="7">
        <v>13192160</v>
      </c>
      <c r="C82" s="7">
        <v>730000</v>
      </c>
      <c r="D82" s="7">
        <v>1171956</v>
      </c>
      <c r="E82" s="7">
        <v>1382606</v>
      </c>
      <c r="F82" s="7">
        <v>1371956</v>
      </c>
      <c r="G82" s="7">
        <v>971956</v>
      </c>
      <c r="H82" s="7">
        <v>1593256</v>
      </c>
      <c r="I82" s="7">
        <v>971956</v>
      </c>
      <c r="J82" s="7">
        <v>1071956</v>
      </c>
      <c r="K82" s="7">
        <v>971956</v>
      </c>
      <c r="L82" s="7">
        <v>1182606</v>
      </c>
      <c r="M82" s="7">
        <v>1171956</v>
      </c>
      <c r="N82" s="7">
        <v>600000</v>
      </c>
    </row>
    <row r="83" spans="1:14" x14ac:dyDescent="0.25">
      <c r="A83" s="8" t="s">
        <v>75</v>
      </c>
      <c r="B83" s="7">
        <v>1303000</v>
      </c>
      <c r="C83" s="7">
        <v>60000</v>
      </c>
      <c r="D83" s="7">
        <v>527000</v>
      </c>
      <c r="E83" s="7">
        <v>27000</v>
      </c>
      <c r="F83" s="7">
        <v>27000</v>
      </c>
      <c r="G83" s="7">
        <v>27000</v>
      </c>
      <c r="H83" s="7">
        <v>527000</v>
      </c>
      <c r="I83" s="7">
        <v>27000</v>
      </c>
      <c r="J83" s="7">
        <v>27000</v>
      </c>
      <c r="K83" s="7">
        <v>27000</v>
      </c>
      <c r="L83" s="7">
        <v>27000</v>
      </c>
      <c r="M83" s="7">
        <v>0</v>
      </c>
      <c r="N83" s="7">
        <v>0</v>
      </c>
    </row>
    <row r="84" spans="1:14" x14ac:dyDescent="0.25">
      <c r="A84" s="8" t="s">
        <v>76</v>
      </c>
      <c r="B84" s="7">
        <v>58324732</v>
      </c>
      <c r="C84" s="7">
        <v>58324732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</row>
    <row r="85" spans="1:14" x14ac:dyDescent="0.25">
      <c r="A85" s="8" t="s">
        <v>77</v>
      </c>
      <c r="B85" s="7">
        <v>120000</v>
      </c>
      <c r="C85" s="7">
        <v>20000</v>
      </c>
      <c r="D85" s="7">
        <v>100000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</row>
    <row r="86" spans="1:14" x14ac:dyDescent="0.25">
      <c r="A86" s="8" t="s">
        <v>150</v>
      </c>
      <c r="B86" s="7">
        <f>SUM(B87:B90)</f>
        <v>6971403</v>
      </c>
      <c r="C86" s="7">
        <f>SUM(C87:C90)</f>
        <v>183666.66999999998</v>
      </c>
      <c r="D86" s="7">
        <f t="shared" ref="D86:N86" si="22">SUM(D87:D90)</f>
        <v>124666.67</v>
      </c>
      <c r="E86" s="7">
        <f t="shared" si="22"/>
        <v>134666.66999999998</v>
      </c>
      <c r="F86" s="7">
        <f t="shared" si="22"/>
        <v>5931069.6699999999</v>
      </c>
      <c r="G86" s="7">
        <f t="shared" si="22"/>
        <v>74666.67</v>
      </c>
      <c r="H86" s="7">
        <f t="shared" si="22"/>
        <v>74666.67</v>
      </c>
      <c r="I86" s="7">
        <f t="shared" si="22"/>
        <v>74666.67</v>
      </c>
      <c r="J86" s="7">
        <f t="shared" si="22"/>
        <v>74666.67</v>
      </c>
      <c r="K86" s="7">
        <f t="shared" si="22"/>
        <v>74666.66</v>
      </c>
      <c r="L86" s="7">
        <f t="shared" si="22"/>
        <v>74666.66</v>
      </c>
      <c r="M86" s="7">
        <f t="shared" si="22"/>
        <v>74666.66</v>
      </c>
      <c r="N86" s="7">
        <f t="shared" si="22"/>
        <v>74666.66</v>
      </c>
    </row>
    <row r="87" spans="1:14" x14ac:dyDescent="0.25">
      <c r="A87" s="8" t="s">
        <v>78</v>
      </c>
      <c r="B87" s="7">
        <v>321000</v>
      </c>
      <c r="C87" s="7">
        <v>35000</v>
      </c>
      <c r="D87" s="7">
        <v>26000</v>
      </c>
      <c r="E87" s="7">
        <v>26000</v>
      </c>
      <c r="F87" s="7">
        <v>26000</v>
      </c>
      <c r="G87" s="7">
        <v>26000</v>
      </c>
      <c r="H87" s="7">
        <v>26000</v>
      </c>
      <c r="I87" s="7">
        <v>26000</v>
      </c>
      <c r="J87" s="7">
        <v>26000</v>
      </c>
      <c r="K87" s="7">
        <v>26000</v>
      </c>
      <c r="L87" s="7">
        <v>26000</v>
      </c>
      <c r="M87" s="7">
        <v>26000</v>
      </c>
      <c r="N87" s="7">
        <v>26000</v>
      </c>
    </row>
    <row r="88" spans="1:14" x14ac:dyDescent="0.25">
      <c r="A88" s="9" t="s">
        <v>129</v>
      </c>
      <c r="B88" s="10">
        <v>584000</v>
      </c>
      <c r="C88" s="10">
        <v>48666.67</v>
      </c>
      <c r="D88" s="10">
        <v>48666.67</v>
      </c>
      <c r="E88" s="10">
        <v>48666.67</v>
      </c>
      <c r="F88" s="10">
        <v>48666.67</v>
      </c>
      <c r="G88" s="10">
        <v>48666.67</v>
      </c>
      <c r="H88" s="10">
        <v>48666.67</v>
      </c>
      <c r="I88" s="10">
        <v>48666.67</v>
      </c>
      <c r="J88" s="10">
        <v>48666.67</v>
      </c>
      <c r="K88" s="10">
        <v>48666.66</v>
      </c>
      <c r="L88" s="10">
        <v>48666.66</v>
      </c>
      <c r="M88" s="10">
        <v>48666.66</v>
      </c>
      <c r="N88" s="10">
        <v>48666.66</v>
      </c>
    </row>
    <row r="89" spans="1:14" x14ac:dyDescent="0.25">
      <c r="A89" s="8" t="s">
        <v>79</v>
      </c>
      <c r="B89" s="7">
        <v>5856403</v>
      </c>
      <c r="C89" s="7">
        <v>0</v>
      </c>
      <c r="D89" s="7">
        <v>0</v>
      </c>
      <c r="E89" s="7">
        <v>0</v>
      </c>
      <c r="F89" s="7">
        <v>5856403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</row>
    <row r="90" spans="1:14" x14ac:dyDescent="0.25">
      <c r="A90" s="8" t="s">
        <v>80</v>
      </c>
      <c r="B90" s="7">
        <v>210000</v>
      </c>
      <c r="C90" s="7">
        <v>100000</v>
      </c>
      <c r="D90" s="7">
        <v>50000</v>
      </c>
      <c r="E90" s="7">
        <v>60000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8" t="s">
        <v>151</v>
      </c>
      <c r="B91" s="7">
        <f>SUM(B92:B98)</f>
        <v>101899426</v>
      </c>
      <c r="C91" s="7">
        <f>SUM(C92:C98)</f>
        <v>52968207</v>
      </c>
      <c r="D91" s="7">
        <f t="shared" ref="D91:N91" si="23">SUM(D92:D98)</f>
        <v>6401036</v>
      </c>
      <c r="E91" s="7">
        <f t="shared" si="23"/>
        <v>4383771</v>
      </c>
      <c r="F91" s="7">
        <f t="shared" si="23"/>
        <v>5093278</v>
      </c>
      <c r="G91" s="7">
        <f t="shared" si="23"/>
        <v>10382419</v>
      </c>
      <c r="H91" s="7">
        <f t="shared" si="23"/>
        <v>4763003</v>
      </c>
      <c r="I91" s="7">
        <f t="shared" si="23"/>
        <v>2347016</v>
      </c>
      <c r="J91" s="7">
        <f t="shared" si="23"/>
        <v>4882181</v>
      </c>
      <c r="K91" s="7">
        <f t="shared" si="23"/>
        <v>4072457</v>
      </c>
      <c r="L91" s="7">
        <f t="shared" si="23"/>
        <v>2914483</v>
      </c>
      <c r="M91" s="7">
        <f t="shared" si="23"/>
        <v>2866374</v>
      </c>
      <c r="N91" s="7">
        <f t="shared" si="23"/>
        <v>825201</v>
      </c>
    </row>
    <row r="92" spans="1:14" x14ac:dyDescent="0.25">
      <c r="A92" s="8" t="s">
        <v>81</v>
      </c>
      <c r="B92" s="7">
        <v>13675108</v>
      </c>
      <c r="C92" s="7">
        <v>100000</v>
      </c>
      <c r="D92" s="7">
        <v>2289000</v>
      </c>
      <c r="E92" s="7">
        <v>2264992</v>
      </c>
      <c r="F92" s="7">
        <v>2711388</v>
      </c>
      <c r="G92" s="7">
        <v>495524</v>
      </c>
      <c r="H92" s="7">
        <v>1977593</v>
      </c>
      <c r="I92" s="7">
        <v>560500</v>
      </c>
      <c r="J92" s="7">
        <v>394200</v>
      </c>
      <c r="K92" s="7">
        <v>1810831</v>
      </c>
      <c r="L92" s="7">
        <v>1071080</v>
      </c>
      <c r="M92" s="7">
        <v>0</v>
      </c>
      <c r="N92" s="7">
        <v>0</v>
      </c>
    </row>
    <row r="93" spans="1:14" x14ac:dyDescent="0.25">
      <c r="A93" s="8" t="s">
        <v>82</v>
      </c>
      <c r="B93" s="7">
        <v>1020000</v>
      </c>
      <c r="C93" s="7">
        <v>200000</v>
      </c>
      <c r="D93" s="7">
        <v>600000</v>
      </c>
      <c r="E93" s="7">
        <v>110000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110000</v>
      </c>
      <c r="L93" s="7">
        <v>0</v>
      </c>
      <c r="M93" s="7">
        <v>0</v>
      </c>
      <c r="N93" s="7">
        <v>0</v>
      </c>
    </row>
    <row r="94" spans="1:14" x14ac:dyDescent="0.25">
      <c r="A94" s="8" t="s">
        <v>83</v>
      </c>
      <c r="B94" s="7">
        <v>16728700</v>
      </c>
      <c r="C94" s="7">
        <v>242200</v>
      </c>
      <c r="D94" s="7">
        <v>2155100</v>
      </c>
      <c r="E94" s="7">
        <v>166100</v>
      </c>
      <c r="F94" s="7">
        <v>616100</v>
      </c>
      <c r="G94" s="7">
        <v>7092600</v>
      </c>
      <c r="H94" s="7">
        <v>1366100</v>
      </c>
      <c r="I94" s="7">
        <v>220100</v>
      </c>
      <c r="J94" s="7">
        <v>2882100</v>
      </c>
      <c r="K94" s="7">
        <v>616100</v>
      </c>
      <c r="L94" s="7">
        <v>466100</v>
      </c>
      <c r="M94" s="7">
        <v>756100</v>
      </c>
      <c r="N94" s="7">
        <v>150000</v>
      </c>
    </row>
    <row r="95" spans="1:14" x14ac:dyDescent="0.25">
      <c r="A95" s="8" t="s">
        <v>84</v>
      </c>
      <c r="B95" s="7">
        <v>13801636</v>
      </c>
      <c r="C95" s="7">
        <v>966842</v>
      </c>
      <c r="D95" s="7">
        <v>973655</v>
      </c>
      <c r="E95" s="7">
        <v>1186842</v>
      </c>
      <c r="F95" s="7">
        <v>1186915</v>
      </c>
      <c r="G95" s="7">
        <v>1186842</v>
      </c>
      <c r="H95" s="7">
        <v>1186842</v>
      </c>
      <c r="I95" s="7">
        <v>1186842</v>
      </c>
      <c r="J95" s="7">
        <v>1186842</v>
      </c>
      <c r="K95" s="7">
        <v>1186842</v>
      </c>
      <c r="L95" s="7">
        <v>1186842</v>
      </c>
      <c r="M95" s="7">
        <v>1881590</v>
      </c>
      <c r="N95" s="7">
        <v>484740</v>
      </c>
    </row>
    <row r="96" spans="1:14" x14ac:dyDescent="0.25">
      <c r="A96" s="8" t="s">
        <v>85</v>
      </c>
      <c r="B96" s="7">
        <v>7673653</v>
      </c>
      <c r="C96" s="7">
        <v>4962000</v>
      </c>
      <c r="D96" s="7">
        <v>41500</v>
      </c>
      <c r="E96" s="7">
        <v>508653</v>
      </c>
      <c r="F96" s="7">
        <v>371500</v>
      </c>
      <c r="G96" s="7">
        <v>1155500</v>
      </c>
      <c r="H96" s="7">
        <v>83500</v>
      </c>
      <c r="I96" s="7">
        <v>143500</v>
      </c>
      <c r="J96" s="7">
        <v>41500</v>
      </c>
      <c r="K96" s="7">
        <v>201500</v>
      </c>
      <c r="L96" s="7">
        <v>41500</v>
      </c>
      <c r="M96" s="7">
        <v>81500</v>
      </c>
      <c r="N96" s="7">
        <v>41500</v>
      </c>
    </row>
    <row r="97" spans="1:14" x14ac:dyDescent="0.25">
      <c r="A97" s="8" t="s">
        <v>86</v>
      </c>
      <c r="B97" s="7">
        <v>47198256</v>
      </c>
      <c r="C97" s="7">
        <v>45386416</v>
      </c>
      <c r="D97" s="7">
        <v>340000</v>
      </c>
      <c r="E97" s="7">
        <v>147184</v>
      </c>
      <c r="F97" s="7">
        <v>147184</v>
      </c>
      <c r="G97" s="7">
        <v>147184</v>
      </c>
      <c r="H97" s="7">
        <v>147184</v>
      </c>
      <c r="I97" s="7">
        <v>147184</v>
      </c>
      <c r="J97" s="7">
        <v>147184</v>
      </c>
      <c r="K97" s="7">
        <v>147184</v>
      </c>
      <c r="L97" s="7">
        <v>147184</v>
      </c>
      <c r="M97" s="7">
        <v>147184</v>
      </c>
      <c r="N97" s="7">
        <v>147184</v>
      </c>
    </row>
    <row r="98" spans="1:14" x14ac:dyDescent="0.25">
      <c r="A98" s="8" t="s">
        <v>87</v>
      </c>
      <c r="B98" s="7">
        <v>1802073</v>
      </c>
      <c r="C98" s="7">
        <v>1110749</v>
      </c>
      <c r="D98" s="7">
        <v>1781</v>
      </c>
      <c r="E98" s="7">
        <v>0</v>
      </c>
      <c r="F98" s="7">
        <v>60191</v>
      </c>
      <c r="G98" s="7">
        <v>304769</v>
      </c>
      <c r="H98" s="7">
        <v>1784</v>
      </c>
      <c r="I98" s="7">
        <v>88890</v>
      </c>
      <c r="J98" s="7">
        <v>230355</v>
      </c>
      <c r="K98" s="7">
        <v>0</v>
      </c>
      <c r="L98" s="7">
        <v>1777</v>
      </c>
      <c r="M98" s="7">
        <v>0</v>
      </c>
      <c r="N98" s="7">
        <v>1777</v>
      </c>
    </row>
    <row r="99" spans="1:14" x14ac:dyDescent="0.25">
      <c r="A99" s="8" t="s">
        <v>152</v>
      </c>
      <c r="B99" s="7">
        <f>SUM(B100:B101)</f>
        <v>14694170</v>
      </c>
      <c r="C99" s="7">
        <f>SUM(C100:C101)</f>
        <v>14694170</v>
      </c>
      <c r="D99" s="7">
        <f t="shared" ref="D99:N99" si="24">SUM(D100:D101)</f>
        <v>0</v>
      </c>
      <c r="E99" s="7">
        <f t="shared" si="24"/>
        <v>0</v>
      </c>
      <c r="F99" s="7">
        <f t="shared" si="24"/>
        <v>0</v>
      </c>
      <c r="G99" s="7">
        <f t="shared" si="24"/>
        <v>0</v>
      </c>
      <c r="H99" s="7">
        <f t="shared" si="24"/>
        <v>0</v>
      </c>
      <c r="I99" s="7">
        <f t="shared" si="24"/>
        <v>0</v>
      </c>
      <c r="J99" s="7">
        <f t="shared" si="24"/>
        <v>0</v>
      </c>
      <c r="K99" s="7">
        <f t="shared" si="24"/>
        <v>0</v>
      </c>
      <c r="L99" s="7">
        <f t="shared" si="24"/>
        <v>0</v>
      </c>
      <c r="M99" s="7">
        <f t="shared" si="24"/>
        <v>0</v>
      </c>
      <c r="N99" s="7">
        <f t="shared" si="24"/>
        <v>0</v>
      </c>
    </row>
    <row r="100" spans="1:14" x14ac:dyDescent="0.25">
      <c r="A100" s="8" t="s">
        <v>88</v>
      </c>
      <c r="B100" s="7">
        <v>14444170</v>
      </c>
      <c r="C100" s="7">
        <v>14444170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</row>
    <row r="101" spans="1:14" x14ac:dyDescent="0.25">
      <c r="A101" s="8" t="s">
        <v>89</v>
      </c>
      <c r="B101" s="7">
        <v>250000</v>
      </c>
      <c r="C101" s="7">
        <v>250000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</row>
    <row r="102" spans="1:14" x14ac:dyDescent="0.25">
      <c r="A102" s="8" t="s">
        <v>153</v>
      </c>
      <c r="B102" s="7">
        <f>SUM(B103:B107)</f>
        <v>4170925</v>
      </c>
      <c r="C102" s="7">
        <f>SUM(C103:C107)</f>
        <v>412592</v>
      </c>
      <c r="D102" s="7">
        <f t="shared" ref="D102:N102" si="25">SUM(D103:D107)</f>
        <v>610782</v>
      </c>
      <c r="E102" s="7">
        <f t="shared" si="25"/>
        <v>491427</v>
      </c>
      <c r="F102" s="7">
        <f t="shared" si="25"/>
        <v>414241</v>
      </c>
      <c r="G102" s="7">
        <f t="shared" si="25"/>
        <v>464241</v>
      </c>
      <c r="H102" s="7">
        <f t="shared" si="25"/>
        <v>327905</v>
      </c>
      <c r="I102" s="7">
        <f t="shared" si="25"/>
        <v>299905</v>
      </c>
      <c r="J102" s="7">
        <f t="shared" si="25"/>
        <v>264414</v>
      </c>
      <c r="K102" s="7">
        <f t="shared" si="25"/>
        <v>250569</v>
      </c>
      <c r="L102" s="7">
        <f t="shared" si="25"/>
        <v>233564</v>
      </c>
      <c r="M102" s="7">
        <f t="shared" si="25"/>
        <v>224900</v>
      </c>
      <c r="N102" s="7">
        <f t="shared" si="25"/>
        <v>176385</v>
      </c>
    </row>
    <row r="103" spans="1:14" x14ac:dyDescent="0.25">
      <c r="A103" s="8" t="s">
        <v>90</v>
      </c>
      <c r="B103" s="7">
        <v>1116936</v>
      </c>
      <c r="C103" s="7">
        <v>76411</v>
      </c>
      <c r="D103" s="7">
        <v>176411</v>
      </c>
      <c r="E103" s="7">
        <v>176411</v>
      </c>
      <c r="F103" s="7">
        <v>76411</v>
      </c>
      <c r="G103" s="7">
        <v>176411</v>
      </c>
      <c r="H103" s="7">
        <v>126411</v>
      </c>
      <c r="I103" s="7">
        <v>51411</v>
      </c>
      <c r="J103" s="7">
        <v>51411</v>
      </c>
      <c r="K103" s="7">
        <v>51411</v>
      </c>
      <c r="L103" s="7">
        <v>51411</v>
      </c>
      <c r="M103" s="7">
        <v>51411</v>
      </c>
      <c r="N103" s="7">
        <v>51415</v>
      </c>
    </row>
    <row r="104" spans="1:14" x14ac:dyDescent="0.25">
      <c r="A104" s="8" t="s">
        <v>91</v>
      </c>
      <c r="B104" s="7">
        <v>1223440</v>
      </c>
      <c r="C104" s="7">
        <v>109595</v>
      </c>
      <c r="D104" s="7">
        <v>103593</v>
      </c>
      <c r="E104" s="7">
        <v>103593</v>
      </c>
      <c r="F104" s="7">
        <v>103593</v>
      </c>
      <c r="G104" s="7">
        <v>103593</v>
      </c>
      <c r="H104" s="7">
        <v>103593</v>
      </c>
      <c r="I104" s="7">
        <v>100593</v>
      </c>
      <c r="J104" s="7">
        <v>103593</v>
      </c>
      <c r="K104" s="7">
        <v>103593</v>
      </c>
      <c r="L104" s="7">
        <v>103593</v>
      </c>
      <c r="M104" s="7">
        <v>103597</v>
      </c>
      <c r="N104" s="7">
        <v>80911</v>
      </c>
    </row>
    <row r="105" spans="1:14" x14ac:dyDescent="0.25">
      <c r="A105" s="8" t="s">
        <v>92</v>
      </c>
      <c r="B105" s="7">
        <v>857920</v>
      </c>
      <c r="C105" s="7">
        <v>145534</v>
      </c>
      <c r="D105" s="7">
        <v>89726</v>
      </c>
      <c r="E105" s="7">
        <v>100371</v>
      </c>
      <c r="F105" s="7">
        <v>73185</v>
      </c>
      <c r="G105" s="7">
        <v>73185</v>
      </c>
      <c r="H105" s="7">
        <v>66849</v>
      </c>
      <c r="I105" s="7">
        <v>66849</v>
      </c>
      <c r="J105" s="7">
        <v>78358</v>
      </c>
      <c r="K105" s="7">
        <v>64513</v>
      </c>
      <c r="L105" s="7">
        <v>47508</v>
      </c>
      <c r="M105" s="7">
        <v>38840</v>
      </c>
      <c r="N105" s="7">
        <v>13002</v>
      </c>
    </row>
    <row r="106" spans="1:14" x14ac:dyDescent="0.25">
      <c r="A106" s="8" t="s">
        <v>93</v>
      </c>
      <c r="B106" s="7">
        <v>772629</v>
      </c>
      <c r="C106" s="7">
        <v>31052</v>
      </c>
      <c r="D106" s="7">
        <v>191052</v>
      </c>
      <c r="E106" s="7">
        <v>111052</v>
      </c>
      <c r="F106" s="7">
        <v>111052</v>
      </c>
      <c r="G106" s="7">
        <v>111052</v>
      </c>
      <c r="H106" s="7">
        <v>31052</v>
      </c>
      <c r="I106" s="7">
        <v>31052</v>
      </c>
      <c r="J106" s="7">
        <v>31052</v>
      </c>
      <c r="K106" s="7">
        <v>31052</v>
      </c>
      <c r="L106" s="7">
        <v>31052</v>
      </c>
      <c r="M106" s="7">
        <v>31052</v>
      </c>
      <c r="N106" s="7">
        <v>31057</v>
      </c>
    </row>
    <row r="107" spans="1:14" x14ac:dyDescent="0.25">
      <c r="A107" s="8" t="s">
        <v>94</v>
      </c>
      <c r="B107" s="7">
        <v>200000</v>
      </c>
      <c r="C107" s="7">
        <v>50000</v>
      </c>
      <c r="D107" s="7">
        <v>50000</v>
      </c>
      <c r="E107" s="7">
        <v>0</v>
      </c>
      <c r="F107" s="7">
        <v>50000</v>
      </c>
      <c r="G107" s="7">
        <v>0</v>
      </c>
      <c r="H107" s="7">
        <v>0</v>
      </c>
      <c r="I107" s="7">
        <v>50000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</row>
    <row r="108" spans="1:14" x14ac:dyDescent="0.25">
      <c r="A108" s="8" t="s">
        <v>95</v>
      </c>
      <c r="B108" s="7">
        <f>SUM(B109:B113)</f>
        <v>7751300</v>
      </c>
      <c r="C108" s="7">
        <f>SUM(C109:C113)</f>
        <v>572000</v>
      </c>
      <c r="D108" s="7">
        <f t="shared" ref="D108:N108" si="26">SUM(D109:D113)</f>
        <v>1989000</v>
      </c>
      <c r="E108" s="7">
        <f t="shared" si="26"/>
        <v>883800</v>
      </c>
      <c r="F108" s="7">
        <f t="shared" si="26"/>
        <v>678000</v>
      </c>
      <c r="G108" s="7">
        <f t="shared" si="26"/>
        <v>304000</v>
      </c>
      <c r="H108" s="7">
        <f t="shared" si="26"/>
        <v>364000</v>
      </c>
      <c r="I108" s="7">
        <f t="shared" si="26"/>
        <v>279500</v>
      </c>
      <c r="J108" s="7">
        <f t="shared" si="26"/>
        <v>204000</v>
      </c>
      <c r="K108" s="7">
        <f t="shared" si="26"/>
        <v>54000</v>
      </c>
      <c r="L108" s="7">
        <f t="shared" si="26"/>
        <v>2311000</v>
      </c>
      <c r="M108" s="7">
        <f t="shared" si="26"/>
        <v>58000</v>
      </c>
      <c r="N108" s="7">
        <f t="shared" si="26"/>
        <v>54000</v>
      </c>
    </row>
    <row r="109" spans="1:14" x14ac:dyDescent="0.25">
      <c r="A109" s="8" t="s">
        <v>96</v>
      </c>
      <c r="B109" s="7">
        <v>200000</v>
      </c>
      <c r="C109" s="7">
        <v>0</v>
      </c>
      <c r="D109" s="7">
        <v>50000</v>
      </c>
      <c r="E109" s="7">
        <v>50000</v>
      </c>
      <c r="F109" s="7">
        <v>50000</v>
      </c>
      <c r="G109" s="7">
        <v>50000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</row>
    <row r="110" spans="1:14" x14ac:dyDescent="0.25">
      <c r="A110" s="8" t="s">
        <v>97</v>
      </c>
      <c r="B110" s="7">
        <v>4939300</v>
      </c>
      <c r="C110" s="7">
        <v>478000</v>
      </c>
      <c r="D110" s="7">
        <v>586500</v>
      </c>
      <c r="E110" s="7">
        <v>679800</v>
      </c>
      <c r="F110" s="7">
        <v>474000</v>
      </c>
      <c r="G110" s="7">
        <v>100000</v>
      </c>
      <c r="H110" s="7">
        <v>210000</v>
      </c>
      <c r="I110" s="7">
        <v>0</v>
      </c>
      <c r="J110" s="7">
        <v>150000</v>
      </c>
      <c r="K110" s="7">
        <v>0</v>
      </c>
      <c r="L110" s="7">
        <v>2257000</v>
      </c>
      <c r="M110" s="7">
        <v>4000</v>
      </c>
      <c r="N110" s="7">
        <v>0</v>
      </c>
    </row>
    <row r="111" spans="1:14" x14ac:dyDescent="0.25">
      <c r="A111" s="8" t="s">
        <v>98</v>
      </c>
      <c r="B111" s="7">
        <v>1924000</v>
      </c>
      <c r="C111" s="7">
        <v>0</v>
      </c>
      <c r="D111" s="7">
        <v>1298500</v>
      </c>
      <c r="E111" s="7">
        <v>100000</v>
      </c>
      <c r="F111" s="7">
        <v>100000</v>
      </c>
      <c r="G111" s="7">
        <v>100000</v>
      </c>
      <c r="H111" s="7">
        <v>100000</v>
      </c>
      <c r="I111" s="7">
        <v>225500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</row>
    <row r="112" spans="1:14" x14ac:dyDescent="0.25">
      <c r="A112" s="8" t="s">
        <v>99</v>
      </c>
      <c r="B112" s="7">
        <v>40000</v>
      </c>
      <c r="C112" s="7">
        <v>40000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</row>
    <row r="113" spans="1:14" x14ac:dyDescent="0.25">
      <c r="A113" s="8" t="s">
        <v>100</v>
      </c>
      <c r="B113" s="7">
        <v>648000</v>
      </c>
      <c r="C113" s="7">
        <v>54000</v>
      </c>
      <c r="D113" s="7">
        <v>54000</v>
      </c>
      <c r="E113" s="7">
        <v>54000</v>
      </c>
      <c r="F113" s="7">
        <v>54000</v>
      </c>
      <c r="G113" s="7">
        <v>54000</v>
      </c>
      <c r="H113" s="7">
        <v>54000</v>
      </c>
      <c r="I113" s="7">
        <v>54000</v>
      </c>
      <c r="J113" s="7">
        <v>54000</v>
      </c>
      <c r="K113" s="7">
        <v>54000</v>
      </c>
      <c r="L113" s="7">
        <v>54000</v>
      </c>
      <c r="M113" s="7">
        <v>54000</v>
      </c>
      <c r="N113" s="7">
        <v>54000</v>
      </c>
    </row>
    <row r="114" spans="1:14" x14ac:dyDescent="0.25">
      <c r="A114" s="8" t="s">
        <v>101</v>
      </c>
      <c r="B114" s="7">
        <f t="shared" ref="B114:N114" si="27">SUM(B115:B121)</f>
        <v>52990050</v>
      </c>
      <c r="C114" s="7">
        <f t="shared" si="27"/>
        <v>8077132.3399999999</v>
      </c>
      <c r="D114" s="7">
        <f t="shared" si="27"/>
        <v>3944971.34</v>
      </c>
      <c r="E114" s="7">
        <f t="shared" si="27"/>
        <v>3552464.34</v>
      </c>
      <c r="F114" s="7">
        <f t="shared" si="27"/>
        <v>3464090.34</v>
      </c>
      <c r="G114" s="7">
        <f t="shared" si="27"/>
        <v>3469302.34</v>
      </c>
      <c r="H114" s="7">
        <f t="shared" si="27"/>
        <v>3469302.34</v>
      </c>
      <c r="I114" s="7">
        <f t="shared" si="27"/>
        <v>4068239.34</v>
      </c>
      <c r="J114" s="7">
        <f t="shared" si="27"/>
        <v>3501580.34</v>
      </c>
      <c r="K114" s="7">
        <f t="shared" si="27"/>
        <v>4049885.32</v>
      </c>
      <c r="L114" s="7">
        <f t="shared" si="27"/>
        <v>3398262.32</v>
      </c>
      <c r="M114" s="7">
        <f t="shared" si="27"/>
        <v>3382740.32</v>
      </c>
      <c r="N114" s="7">
        <f t="shared" si="27"/>
        <v>8612079.3200000003</v>
      </c>
    </row>
    <row r="115" spans="1:14" x14ac:dyDescent="0.25">
      <c r="A115" s="8" t="s">
        <v>102</v>
      </c>
      <c r="B115" s="7">
        <v>900000</v>
      </c>
      <c r="C115" s="7">
        <v>900000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</row>
    <row r="116" spans="1:14" x14ac:dyDescent="0.25">
      <c r="A116" s="8" t="s">
        <v>103</v>
      </c>
      <c r="B116" s="7">
        <f>5000+50000</f>
        <v>55000</v>
      </c>
      <c r="C116" s="7">
        <v>416.67</v>
      </c>
      <c r="D116" s="7">
        <f>416.67+50000</f>
        <v>50416.67</v>
      </c>
      <c r="E116" s="7">
        <v>416.67</v>
      </c>
      <c r="F116" s="7">
        <v>416.67</v>
      </c>
      <c r="G116" s="7">
        <v>416.67</v>
      </c>
      <c r="H116" s="7">
        <v>416.67</v>
      </c>
      <c r="I116" s="7">
        <v>416.67</v>
      </c>
      <c r="J116" s="7">
        <v>416.67</v>
      </c>
      <c r="K116" s="7">
        <v>416.66</v>
      </c>
      <c r="L116" s="7">
        <v>416.66</v>
      </c>
      <c r="M116" s="7">
        <v>416.66</v>
      </c>
      <c r="N116" s="7">
        <v>416.66</v>
      </c>
    </row>
    <row r="117" spans="1:14" x14ac:dyDescent="0.25">
      <c r="A117" s="6" t="s">
        <v>130</v>
      </c>
      <c r="B117" s="7">
        <v>5000</v>
      </c>
      <c r="C117" s="7">
        <v>416.67</v>
      </c>
      <c r="D117" s="7">
        <v>416.67</v>
      </c>
      <c r="E117" s="7">
        <v>416.67</v>
      </c>
      <c r="F117" s="7">
        <v>416.67</v>
      </c>
      <c r="G117" s="7">
        <v>416.67</v>
      </c>
      <c r="H117" s="7">
        <v>416.67</v>
      </c>
      <c r="I117" s="7">
        <v>416.67</v>
      </c>
      <c r="J117" s="7">
        <v>416.67</v>
      </c>
      <c r="K117" s="7">
        <v>416.66</v>
      </c>
      <c r="L117" s="7">
        <v>416.66</v>
      </c>
      <c r="M117" s="7">
        <v>416.66</v>
      </c>
      <c r="N117" s="7">
        <v>416.66</v>
      </c>
    </row>
    <row r="118" spans="1:14" x14ac:dyDescent="0.25">
      <c r="A118" s="8" t="s">
        <v>104</v>
      </c>
      <c r="B118" s="7">
        <v>50000</v>
      </c>
      <c r="C118" s="7">
        <v>20000</v>
      </c>
      <c r="D118" s="7">
        <v>30000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</row>
    <row r="119" spans="1:14" x14ac:dyDescent="0.25">
      <c r="A119" s="8" t="s">
        <v>105</v>
      </c>
      <c r="B119" s="7">
        <v>100000</v>
      </c>
      <c r="C119" s="7">
        <v>90000</v>
      </c>
      <c r="D119" s="7">
        <v>10000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</row>
    <row r="120" spans="1:14" x14ac:dyDescent="0.25">
      <c r="A120" s="8" t="s">
        <v>106</v>
      </c>
      <c r="B120" s="7">
        <v>51780050</v>
      </c>
      <c r="C120" s="7">
        <v>7066299</v>
      </c>
      <c r="D120" s="7">
        <v>3754138</v>
      </c>
      <c r="E120" s="7">
        <v>3551631</v>
      </c>
      <c r="F120" s="7">
        <v>3463257</v>
      </c>
      <c r="G120" s="7">
        <v>3468469</v>
      </c>
      <c r="H120" s="7">
        <v>3468469</v>
      </c>
      <c r="I120" s="7">
        <v>4067406</v>
      </c>
      <c r="J120" s="7">
        <v>3500747</v>
      </c>
      <c r="K120" s="7">
        <v>4049052</v>
      </c>
      <c r="L120" s="7">
        <v>3397429</v>
      </c>
      <c r="M120" s="7">
        <v>3381907</v>
      </c>
      <c r="N120" s="7">
        <v>8611246</v>
      </c>
    </row>
    <row r="121" spans="1:14" x14ac:dyDescent="0.25">
      <c r="A121" s="8" t="s">
        <v>107</v>
      </c>
      <c r="B121" s="7">
        <v>100000</v>
      </c>
      <c r="C121" s="7">
        <v>0</v>
      </c>
      <c r="D121" s="7">
        <v>100000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</row>
    <row r="122" spans="1:14" x14ac:dyDescent="0.25">
      <c r="A122" s="8" t="s">
        <v>154</v>
      </c>
      <c r="B122" s="7">
        <f>SUM(B123+B126)</f>
        <v>19818140</v>
      </c>
      <c r="C122" s="7">
        <f>SUM(C123+C126)</f>
        <v>2757345</v>
      </c>
      <c r="D122" s="7">
        <f t="shared" ref="D122:N122" si="28">SUM(D123+D126)</f>
        <v>1687345</v>
      </c>
      <c r="E122" s="7">
        <f t="shared" si="28"/>
        <v>1537345</v>
      </c>
      <c r="F122" s="7">
        <f t="shared" si="28"/>
        <v>1537345</v>
      </c>
      <c r="G122" s="7">
        <f t="shared" si="28"/>
        <v>1537345</v>
      </c>
      <c r="H122" s="7">
        <f t="shared" si="28"/>
        <v>1537345</v>
      </c>
      <c r="I122" s="7">
        <f t="shared" si="28"/>
        <v>1537345</v>
      </c>
      <c r="J122" s="7">
        <f t="shared" si="28"/>
        <v>1537345</v>
      </c>
      <c r="K122" s="7">
        <f t="shared" si="28"/>
        <v>1537345</v>
      </c>
      <c r="L122" s="7">
        <f t="shared" si="28"/>
        <v>1537345</v>
      </c>
      <c r="M122" s="7">
        <f t="shared" si="28"/>
        <v>1537345</v>
      </c>
      <c r="N122" s="7">
        <f t="shared" si="28"/>
        <v>1537345</v>
      </c>
    </row>
    <row r="123" spans="1:14" x14ac:dyDescent="0.25">
      <c r="A123" s="8" t="s">
        <v>108</v>
      </c>
      <c r="B123" s="7">
        <f>SUM(B124:B125)</f>
        <v>250000</v>
      </c>
      <c r="C123" s="7">
        <f>SUM(C124:C125)</f>
        <v>100000</v>
      </c>
      <c r="D123" s="7">
        <f t="shared" ref="D123:N123" si="29">SUM(D124:D125)</f>
        <v>150000</v>
      </c>
      <c r="E123" s="7">
        <f t="shared" si="29"/>
        <v>0</v>
      </c>
      <c r="F123" s="7">
        <f t="shared" si="29"/>
        <v>0</v>
      </c>
      <c r="G123" s="7">
        <f t="shared" si="29"/>
        <v>0</v>
      </c>
      <c r="H123" s="7">
        <f t="shared" si="29"/>
        <v>0</v>
      </c>
      <c r="I123" s="7">
        <f t="shared" si="29"/>
        <v>0</v>
      </c>
      <c r="J123" s="7">
        <f t="shared" si="29"/>
        <v>0</v>
      </c>
      <c r="K123" s="7">
        <f t="shared" si="29"/>
        <v>0</v>
      </c>
      <c r="L123" s="7">
        <f t="shared" si="29"/>
        <v>0</v>
      </c>
      <c r="M123" s="7">
        <f t="shared" si="29"/>
        <v>0</v>
      </c>
      <c r="N123" s="7">
        <f t="shared" si="29"/>
        <v>0</v>
      </c>
    </row>
    <row r="124" spans="1:14" x14ac:dyDescent="0.25">
      <c r="A124" s="8" t="s">
        <v>109</v>
      </c>
      <c r="B124" s="7">
        <v>100000</v>
      </c>
      <c r="C124" s="7">
        <v>100000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</row>
    <row r="125" spans="1:14" x14ac:dyDescent="0.25">
      <c r="A125" s="8" t="s">
        <v>110</v>
      </c>
      <c r="B125" s="7">
        <v>150000</v>
      </c>
      <c r="C125" s="7">
        <v>0</v>
      </c>
      <c r="D125" s="7">
        <v>150000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</row>
    <row r="126" spans="1:14" x14ac:dyDescent="0.25">
      <c r="A126" s="8" t="s">
        <v>111</v>
      </c>
      <c r="B126" s="7">
        <f>SUM(B127)</f>
        <v>19568140</v>
      </c>
      <c r="C126" s="7">
        <f>SUM(C127)</f>
        <v>2657345</v>
      </c>
      <c r="D126" s="7">
        <f t="shared" ref="D126:N126" si="30">SUM(D127)</f>
        <v>1537345</v>
      </c>
      <c r="E126" s="7">
        <f t="shared" si="30"/>
        <v>1537345</v>
      </c>
      <c r="F126" s="7">
        <f t="shared" si="30"/>
        <v>1537345</v>
      </c>
      <c r="G126" s="7">
        <f t="shared" si="30"/>
        <v>1537345</v>
      </c>
      <c r="H126" s="7">
        <f t="shared" si="30"/>
        <v>1537345</v>
      </c>
      <c r="I126" s="7">
        <f t="shared" si="30"/>
        <v>1537345</v>
      </c>
      <c r="J126" s="7">
        <f t="shared" si="30"/>
        <v>1537345</v>
      </c>
      <c r="K126" s="7">
        <f t="shared" si="30"/>
        <v>1537345</v>
      </c>
      <c r="L126" s="7">
        <f t="shared" si="30"/>
        <v>1537345</v>
      </c>
      <c r="M126" s="7">
        <f t="shared" si="30"/>
        <v>1537345</v>
      </c>
      <c r="N126" s="7">
        <f t="shared" si="30"/>
        <v>1537345</v>
      </c>
    </row>
    <row r="127" spans="1:14" x14ac:dyDescent="0.25">
      <c r="A127" s="8" t="s">
        <v>112</v>
      </c>
      <c r="B127" s="7">
        <v>19568140</v>
      </c>
      <c r="C127" s="7">
        <v>2657345</v>
      </c>
      <c r="D127" s="7">
        <v>1537345</v>
      </c>
      <c r="E127" s="7">
        <v>1537345</v>
      </c>
      <c r="F127" s="7">
        <v>1537345</v>
      </c>
      <c r="G127" s="7">
        <v>1537345</v>
      </c>
      <c r="H127" s="7">
        <v>1537345</v>
      </c>
      <c r="I127" s="7">
        <v>1537345</v>
      </c>
      <c r="J127" s="7">
        <v>1537345</v>
      </c>
      <c r="K127" s="7">
        <v>1537345</v>
      </c>
      <c r="L127" s="7">
        <v>1537345</v>
      </c>
      <c r="M127" s="7">
        <v>1537345</v>
      </c>
      <c r="N127" s="7">
        <v>1537345</v>
      </c>
    </row>
    <row r="128" spans="1:14" x14ac:dyDescent="0.25">
      <c r="A128" s="8" t="s">
        <v>155</v>
      </c>
      <c r="B128" s="7">
        <f>SUM(B129+B133+B136+B138+B140+B145)</f>
        <v>59509250</v>
      </c>
      <c r="C128" s="7">
        <f>SUM(C129+C133+C136+C138+C140+C145)</f>
        <v>40000</v>
      </c>
      <c r="D128" s="7">
        <f t="shared" ref="D128:N128" si="31">SUM(D129+D133+D136+D138+D140+D145)</f>
        <v>44839250</v>
      </c>
      <c r="E128" s="7">
        <f t="shared" si="31"/>
        <v>0</v>
      </c>
      <c r="F128" s="7">
        <f t="shared" si="31"/>
        <v>0</v>
      </c>
      <c r="G128" s="7">
        <f t="shared" si="31"/>
        <v>418000</v>
      </c>
      <c r="H128" s="7">
        <f t="shared" si="31"/>
        <v>0</v>
      </c>
      <c r="I128" s="7">
        <f t="shared" si="31"/>
        <v>0</v>
      </c>
      <c r="J128" s="7">
        <f t="shared" si="31"/>
        <v>0</v>
      </c>
      <c r="K128" s="7">
        <f t="shared" si="31"/>
        <v>14212000</v>
      </c>
      <c r="L128" s="7">
        <f t="shared" si="31"/>
        <v>0</v>
      </c>
      <c r="M128" s="7">
        <f t="shared" si="31"/>
        <v>0</v>
      </c>
      <c r="N128" s="7">
        <f t="shared" si="31"/>
        <v>0</v>
      </c>
    </row>
    <row r="129" spans="1:14" x14ac:dyDescent="0.25">
      <c r="A129" s="8" t="s">
        <v>156</v>
      </c>
      <c r="B129" s="7">
        <f>SUM(B130:B132)</f>
        <v>54211350</v>
      </c>
      <c r="C129" s="7">
        <f>SUM(C130:C132)</f>
        <v>0</v>
      </c>
      <c r="D129" s="7">
        <f t="shared" ref="D129:N129" si="32">SUM(D130:D132)</f>
        <v>39581350</v>
      </c>
      <c r="E129" s="7">
        <f t="shared" si="32"/>
        <v>0</v>
      </c>
      <c r="F129" s="7">
        <f t="shared" si="32"/>
        <v>0</v>
      </c>
      <c r="G129" s="7">
        <f t="shared" si="32"/>
        <v>418000</v>
      </c>
      <c r="H129" s="7">
        <f t="shared" si="32"/>
        <v>0</v>
      </c>
      <c r="I129" s="7">
        <f t="shared" si="32"/>
        <v>0</v>
      </c>
      <c r="J129" s="7">
        <f t="shared" si="32"/>
        <v>0</v>
      </c>
      <c r="K129" s="7">
        <f t="shared" si="32"/>
        <v>14212000</v>
      </c>
      <c r="L129" s="7">
        <f t="shared" si="32"/>
        <v>0</v>
      </c>
      <c r="M129" s="7">
        <f t="shared" si="32"/>
        <v>0</v>
      </c>
      <c r="N129" s="7">
        <f t="shared" si="32"/>
        <v>0</v>
      </c>
    </row>
    <row r="130" spans="1:14" x14ac:dyDescent="0.25">
      <c r="A130" s="8" t="s">
        <v>113</v>
      </c>
      <c r="B130" s="7">
        <v>800000</v>
      </c>
      <c r="C130" s="7">
        <v>0</v>
      </c>
      <c r="D130" s="7">
        <v>800000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</row>
    <row r="131" spans="1:14" x14ac:dyDescent="0.25">
      <c r="A131" s="8" t="s">
        <v>114</v>
      </c>
      <c r="B131" s="7">
        <v>4248150</v>
      </c>
      <c r="C131" s="7">
        <v>0</v>
      </c>
      <c r="D131" s="7">
        <v>4248150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</row>
    <row r="132" spans="1:14" x14ac:dyDescent="0.25">
      <c r="A132" s="8" t="s">
        <v>115</v>
      </c>
      <c r="B132" s="7">
        <v>49163200</v>
      </c>
      <c r="C132" s="7">
        <v>0</v>
      </c>
      <c r="D132" s="7">
        <v>34533200</v>
      </c>
      <c r="E132" s="7">
        <v>0</v>
      </c>
      <c r="F132" s="7">
        <v>0</v>
      </c>
      <c r="G132" s="7">
        <v>418000</v>
      </c>
      <c r="H132" s="7">
        <v>0</v>
      </c>
      <c r="I132" s="7">
        <v>0</v>
      </c>
      <c r="J132" s="7">
        <v>0</v>
      </c>
      <c r="K132" s="7">
        <v>14212000</v>
      </c>
      <c r="L132" s="7">
        <v>0</v>
      </c>
      <c r="M132" s="7">
        <v>0</v>
      </c>
      <c r="N132" s="7">
        <v>0</v>
      </c>
    </row>
    <row r="133" spans="1:14" x14ac:dyDescent="0.25">
      <c r="A133" s="8" t="s">
        <v>157</v>
      </c>
      <c r="B133" s="7">
        <f>SUM(B134:B135)</f>
        <v>200000</v>
      </c>
      <c r="C133" s="7">
        <f>SUM(C134:C135)</f>
        <v>0</v>
      </c>
      <c r="D133" s="7">
        <f t="shared" ref="D133:N133" si="33">SUM(D134:D135)</f>
        <v>200000</v>
      </c>
      <c r="E133" s="7">
        <f t="shared" si="33"/>
        <v>0</v>
      </c>
      <c r="F133" s="7">
        <f t="shared" si="33"/>
        <v>0</v>
      </c>
      <c r="G133" s="7">
        <f t="shared" si="33"/>
        <v>0</v>
      </c>
      <c r="H133" s="7">
        <f t="shared" si="33"/>
        <v>0</v>
      </c>
      <c r="I133" s="7">
        <f t="shared" si="33"/>
        <v>0</v>
      </c>
      <c r="J133" s="7">
        <f t="shared" si="33"/>
        <v>0</v>
      </c>
      <c r="K133" s="7">
        <f t="shared" si="33"/>
        <v>0</v>
      </c>
      <c r="L133" s="7">
        <f t="shared" si="33"/>
        <v>0</v>
      </c>
      <c r="M133" s="7">
        <f t="shared" si="33"/>
        <v>0</v>
      </c>
      <c r="N133" s="7">
        <f t="shared" si="33"/>
        <v>0</v>
      </c>
    </row>
    <row r="134" spans="1:14" x14ac:dyDescent="0.25">
      <c r="A134" s="8" t="s">
        <v>116</v>
      </c>
      <c r="B134" s="7">
        <v>100000</v>
      </c>
      <c r="C134" s="7">
        <v>0</v>
      </c>
      <c r="D134" s="7">
        <v>100000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</row>
    <row r="135" spans="1:14" x14ac:dyDescent="0.25">
      <c r="A135" s="8" t="s">
        <v>117</v>
      </c>
      <c r="B135" s="7">
        <v>100000</v>
      </c>
      <c r="C135" s="7">
        <v>0</v>
      </c>
      <c r="D135" s="7">
        <v>100000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</row>
    <row r="136" spans="1:14" x14ac:dyDescent="0.25">
      <c r="A136" s="8" t="s">
        <v>158</v>
      </c>
      <c r="B136" s="7">
        <f>SUM(B137)</f>
        <v>50000</v>
      </c>
      <c r="C136" s="7">
        <f>SUM(C137)</f>
        <v>0</v>
      </c>
      <c r="D136" s="7">
        <f t="shared" ref="D136:N136" si="34">SUM(D137)</f>
        <v>50000</v>
      </c>
      <c r="E136" s="7">
        <f t="shared" si="34"/>
        <v>0</v>
      </c>
      <c r="F136" s="7">
        <f t="shared" si="34"/>
        <v>0</v>
      </c>
      <c r="G136" s="7">
        <f t="shared" si="34"/>
        <v>0</v>
      </c>
      <c r="H136" s="7">
        <f t="shared" si="34"/>
        <v>0</v>
      </c>
      <c r="I136" s="7">
        <f t="shared" si="34"/>
        <v>0</v>
      </c>
      <c r="J136" s="7">
        <f t="shared" si="34"/>
        <v>0</v>
      </c>
      <c r="K136" s="7">
        <f t="shared" si="34"/>
        <v>0</v>
      </c>
      <c r="L136" s="7">
        <f t="shared" si="34"/>
        <v>0</v>
      </c>
      <c r="M136" s="7">
        <f t="shared" si="34"/>
        <v>0</v>
      </c>
      <c r="N136" s="7">
        <f t="shared" si="34"/>
        <v>0</v>
      </c>
    </row>
    <row r="137" spans="1:14" x14ac:dyDescent="0.25">
      <c r="A137" s="8" t="s">
        <v>118</v>
      </c>
      <c r="B137" s="7">
        <v>50000</v>
      </c>
      <c r="C137" s="7">
        <v>0</v>
      </c>
      <c r="D137" s="7">
        <v>50000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</row>
    <row r="138" spans="1:14" x14ac:dyDescent="0.25">
      <c r="A138" s="8" t="s">
        <v>159</v>
      </c>
      <c r="B138" s="7">
        <f t="shared" ref="B138:N138" si="35">SUM(B139:B139)</f>
        <v>835000</v>
      </c>
      <c r="C138" s="7">
        <f t="shared" si="35"/>
        <v>0</v>
      </c>
      <c r="D138" s="7">
        <f t="shared" si="35"/>
        <v>835000</v>
      </c>
      <c r="E138" s="7">
        <f t="shared" si="35"/>
        <v>0</v>
      </c>
      <c r="F138" s="7">
        <f t="shared" si="35"/>
        <v>0</v>
      </c>
      <c r="G138" s="7">
        <f t="shared" si="35"/>
        <v>0</v>
      </c>
      <c r="H138" s="7">
        <f t="shared" si="35"/>
        <v>0</v>
      </c>
      <c r="I138" s="7">
        <f t="shared" si="35"/>
        <v>0</v>
      </c>
      <c r="J138" s="7">
        <f t="shared" si="35"/>
        <v>0</v>
      </c>
      <c r="K138" s="7">
        <f t="shared" si="35"/>
        <v>0</v>
      </c>
      <c r="L138" s="7">
        <f t="shared" si="35"/>
        <v>0</v>
      </c>
      <c r="M138" s="7">
        <f t="shared" si="35"/>
        <v>0</v>
      </c>
      <c r="N138" s="7">
        <f t="shared" si="35"/>
        <v>0</v>
      </c>
    </row>
    <row r="139" spans="1:14" x14ac:dyDescent="0.25">
      <c r="A139" s="8" t="s">
        <v>119</v>
      </c>
      <c r="B139" s="7">
        <v>835000</v>
      </c>
      <c r="C139" s="7">
        <v>0</v>
      </c>
      <c r="D139" s="7">
        <v>835000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</row>
    <row r="140" spans="1:14" x14ac:dyDescent="0.25">
      <c r="A140" s="8" t="s">
        <v>160</v>
      </c>
      <c r="B140" s="7">
        <f>SUM(B141:B144)</f>
        <v>1010000</v>
      </c>
      <c r="C140" s="7">
        <f>SUM(C141:C144)</f>
        <v>40000</v>
      </c>
      <c r="D140" s="7">
        <f t="shared" ref="D140:N140" si="36">SUM(D141:D144)</f>
        <v>970000</v>
      </c>
      <c r="E140" s="7">
        <f t="shared" si="36"/>
        <v>0</v>
      </c>
      <c r="F140" s="7">
        <f t="shared" si="36"/>
        <v>0</v>
      </c>
      <c r="G140" s="7">
        <f t="shared" si="36"/>
        <v>0</v>
      </c>
      <c r="H140" s="7">
        <f t="shared" si="36"/>
        <v>0</v>
      </c>
      <c r="I140" s="7">
        <f t="shared" si="36"/>
        <v>0</v>
      </c>
      <c r="J140" s="7">
        <f t="shared" si="36"/>
        <v>0</v>
      </c>
      <c r="K140" s="7">
        <f t="shared" si="36"/>
        <v>0</v>
      </c>
      <c r="L140" s="7">
        <f t="shared" si="36"/>
        <v>0</v>
      </c>
      <c r="M140" s="7">
        <f t="shared" si="36"/>
        <v>0</v>
      </c>
      <c r="N140" s="7">
        <f t="shared" si="36"/>
        <v>0</v>
      </c>
    </row>
    <row r="141" spans="1:14" x14ac:dyDescent="0.25">
      <c r="A141" s="8" t="s">
        <v>120</v>
      </c>
      <c r="B141" s="7">
        <v>100000</v>
      </c>
      <c r="C141" s="7">
        <v>0</v>
      </c>
      <c r="D141" s="7">
        <v>100000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</row>
    <row r="142" spans="1:14" x14ac:dyDescent="0.25">
      <c r="A142" s="8" t="s">
        <v>121</v>
      </c>
      <c r="B142" s="7">
        <v>100000</v>
      </c>
      <c r="C142" s="7">
        <v>20000</v>
      </c>
      <c r="D142" s="7">
        <v>80000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</row>
    <row r="143" spans="1:14" x14ac:dyDescent="0.25">
      <c r="A143" s="8" t="s">
        <v>122</v>
      </c>
      <c r="B143" s="7">
        <v>750000</v>
      </c>
      <c r="C143" s="7">
        <v>0</v>
      </c>
      <c r="D143" s="7">
        <v>750000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</row>
    <row r="144" spans="1:14" x14ac:dyDescent="0.25">
      <c r="A144" s="8" t="s">
        <v>123</v>
      </c>
      <c r="B144" s="7">
        <v>60000</v>
      </c>
      <c r="C144" s="7">
        <v>20000</v>
      </c>
      <c r="D144" s="7">
        <v>40000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</row>
    <row r="145" spans="1:14" x14ac:dyDescent="0.25">
      <c r="A145" s="8" t="s">
        <v>124</v>
      </c>
      <c r="B145" s="7">
        <f>SUM(B146:B147)</f>
        <v>3202900</v>
      </c>
      <c r="C145" s="7">
        <f>SUM(C146:C147)</f>
        <v>0</v>
      </c>
      <c r="D145" s="7">
        <f t="shared" ref="D145:N145" si="37">SUM(D146:D147)</f>
        <v>3202900</v>
      </c>
      <c r="E145" s="7">
        <f t="shared" si="37"/>
        <v>0</v>
      </c>
      <c r="F145" s="7">
        <f t="shared" si="37"/>
        <v>0</v>
      </c>
      <c r="G145" s="7">
        <f t="shared" si="37"/>
        <v>0</v>
      </c>
      <c r="H145" s="7">
        <f t="shared" si="37"/>
        <v>0</v>
      </c>
      <c r="I145" s="7">
        <f t="shared" si="37"/>
        <v>0</v>
      </c>
      <c r="J145" s="7">
        <f t="shared" si="37"/>
        <v>0</v>
      </c>
      <c r="K145" s="7">
        <f t="shared" si="37"/>
        <v>0</v>
      </c>
      <c r="L145" s="7">
        <f t="shared" si="37"/>
        <v>0</v>
      </c>
      <c r="M145" s="7">
        <f t="shared" si="37"/>
        <v>0</v>
      </c>
      <c r="N145" s="7">
        <f t="shared" si="37"/>
        <v>0</v>
      </c>
    </row>
    <row r="146" spans="1:14" x14ac:dyDescent="0.25">
      <c r="A146" s="8" t="s">
        <v>125</v>
      </c>
      <c r="B146" s="7">
        <v>100000</v>
      </c>
      <c r="C146" s="7">
        <v>0</v>
      </c>
      <c r="D146" s="7">
        <v>100000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</row>
    <row r="147" spans="1:14" x14ac:dyDescent="0.25">
      <c r="A147" s="8" t="s">
        <v>126</v>
      </c>
      <c r="B147" s="7">
        <v>3102900</v>
      </c>
      <c r="C147" s="7">
        <v>0</v>
      </c>
      <c r="D147" s="7">
        <v>3102900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</row>
    <row r="148" spans="1:14" x14ac:dyDescent="0.25">
      <c r="A148" s="8" t="s">
        <v>127</v>
      </c>
      <c r="B148" s="7">
        <f>SUM(B149)</f>
        <v>600000</v>
      </c>
      <c r="C148" s="7">
        <f>SUM(C149)</f>
        <v>0</v>
      </c>
      <c r="D148" s="7">
        <f t="shared" ref="D148:N149" si="38">SUM(D149)</f>
        <v>600000</v>
      </c>
      <c r="E148" s="7">
        <f t="shared" si="38"/>
        <v>0</v>
      </c>
      <c r="F148" s="7">
        <f t="shared" si="38"/>
        <v>0</v>
      </c>
      <c r="G148" s="7">
        <f t="shared" si="38"/>
        <v>0</v>
      </c>
      <c r="H148" s="7">
        <f t="shared" si="38"/>
        <v>0</v>
      </c>
      <c r="I148" s="7">
        <f t="shared" si="38"/>
        <v>0</v>
      </c>
      <c r="J148" s="7">
        <f t="shared" si="38"/>
        <v>0</v>
      </c>
      <c r="K148" s="7">
        <f t="shared" si="38"/>
        <v>0</v>
      </c>
      <c r="L148" s="7">
        <f t="shared" si="38"/>
        <v>0</v>
      </c>
      <c r="M148" s="7">
        <f t="shared" si="38"/>
        <v>0</v>
      </c>
      <c r="N148" s="7">
        <f t="shared" si="38"/>
        <v>0</v>
      </c>
    </row>
    <row r="149" spans="1:14" x14ac:dyDescent="0.25">
      <c r="A149" s="8" t="s">
        <v>128</v>
      </c>
      <c r="B149" s="7">
        <f>SUM(B150)</f>
        <v>600000</v>
      </c>
      <c r="C149" s="7">
        <f>SUM(C150)</f>
        <v>0</v>
      </c>
      <c r="D149" s="7">
        <f t="shared" si="38"/>
        <v>600000</v>
      </c>
      <c r="E149" s="7">
        <f t="shared" si="38"/>
        <v>0</v>
      </c>
      <c r="F149" s="7">
        <f t="shared" si="38"/>
        <v>0</v>
      </c>
      <c r="G149" s="7">
        <f t="shared" si="38"/>
        <v>0</v>
      </c>
      <c r="H149" s="7">
        <f t="shared" si="38"/>
        <v>0</v>
      </c>
      <c r="I149" s="7">
        <f t="shared" si="38"/>
        <v>0</v>
      </c>
      <c r="J149" s="7">
        <f t="shared" si="38"/>
        <v>0</v>
      </c>
      <c r="K149" s="7">
        <f t="shared" si="38"/>
        <v>0</v>
      </c>
      <c r="L149" s="7">
        <f t="shared" si="38"/>
        <v>0</v>
      </c>
      <c r="M149" s="7">
        <f t="shared" si="38"/>
        <v>0</v>
      </c>
      <c r="N149" s="7">
        <f t="shared" si="38"/>
        <v>0</v>
      </c>
    </row>
    <row r="150" spans="1:14" x14ac:dyDescent="0.25">
      <c r="A150" s="8" t="s">
        <v>161</v>
      </c>
      <c r="B150" s="7">
        <v>600000</v>
      </c>
      <c r="C150" s="7">
        <v>0</v>
      </c>
      <c r="D150" s="7">
        <v>600000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</row>
    <row r="151" spans="1:14" x14ac:dyDescent="0.25">
      <c r="A151" s="8" t="s">
        <v>162</v>
      </c>
      <c r="B151" s="7">
        <f>SUM(B152)</f>
        <v>96060210</v>
      </c>
      <c r="C151" s="7">
        <f>SUM(C152)</f>
        <v>60678017</v>
      </c>
      <c r="D151" s="7">
        <f t="shared" ref="C151:N152" si="39">SUM(D152)</f>
        <v>3216563</v>
      </c>
      <c r="E151" s="7">
        <f t="shared" si="39"/>
        <v>3216563</v>
      </c>
      <c r="F151" s="7">
        <f t="shared" si="39"/>
        <v>3216563</v>
      </c>
      <c r="G151" s="7">
        <f t="shared" si="39"/>
        <v>3216563</v>
      </c>
      <c r="H151" s="7">
        <f t="shared" si="39"/>
        <v>3216563</v>
      </c>
      <c r="I151" s="7">
        <f t="shared" si="39"/>
        <v>3216563</v>
      </c>
      <c r="J151" s="7">
        <f t="shared" si="39"/>
        <v>3216563</v>
      </c>
      <c r="K151" s="7">
        <f t="shared" si="39"/>
        <v>3216563</v>
      </c>
      <c r="L151" s="7">
        <f t="shared" si="39"/>
        <v>3216563</v>
      </c>
      <c r="M151" s="7">
        <f t="shared" si="39"/>
        <v>3216563</v>
      </c>
      <c r="N151" s="7">
        <f t="shared" si="39"/>
        <v>3216563</v>
      </c>
    </row>
    <row r="152" spans="1:14" x14ac:dyDescent="0.25">
      <c r="A152" s="8" t="s">
        <v>163</v>
      </c>
      <c r="B152" s="7">
        <f>SUM(B153)</f>
        <v>96060210</v>
      </c>
      <c r="C152" s="7">
        <f t="shared" si="39"/>
        <v>60678017</v>
      </c>
      <c r="D152" s="7">
        <f t="shared" si="39"/>
        <v>3216563</v>
      </c>
      <c r="E152" s="7">
        <f t="shared" si="39"/>
        <v>3216563</v>
      </c>
      <c r="F152" s="7">
        <f t="shared" si="39"/>
        <v>3216563</v>
      </c>
      <c r="G152" s="7">
        <f t="shared" si="39"/>
        <v>3216563</v>
      </c>
      <c r="H152" s="7">
        <f t="shared" si="39"/>
        <v>3216563</v>
      </c>
      <c r="I152" s="7">
        <f t="shared" si="39"/>
        <v>3216563</v>
      </c>
      <c r="J152" s="7">
        <f t="shared" si="39"/>
        <v>3216563</v>
      </c>
      <c r="K152" s="7">
        <f t="shared" si="39"/>
        <v>3216563</v>
      </c>
      <c r="L152" s="7">
        <f t="shared" si="39"/>
        <v>3216563</v>
      </c>
      <c r="M152" s="7">
        <f t="shared" si="39"/>
        <v>3216563</v>
      </c>
      <c r="N152" s="7">
        <f t="shared" si="39"/>
        <v>3216563</v>
      </c>
    </row>
    <row r="153" spans="1:14" ht="15.75" thickBot="1" x14ac:dyDescent="0.3">
      <c r="A153" s="27" t="s">
        <v>135</v>
      </c>
      <c r="B153" s="28">
        <f>SUM(C153:N153)</f>
        <v>96060210</v>
      </c>
      <c r="C153" s="28">
        <f>3216563+57461454</f>
        <v>60678017</v>
      </c>
      <c r="D153" s="28">
        <v>3216563</v>
      </c>
      <c r="E153" s="28">
        <v>3216563</v>
      </c>
      <c r="F153" s="28">
        <v>3216563</v>
      </c>
      <c r="G153" s="28">
        <v>3216563</v>
      </c>
      <c r="H153" s="28">
        <v>3216563</v>
      </c>
      <c r="I153" s="28">
        <v>3216563</v>
      </c>
      <c r="J153" s="28">
        <v>3216563</v>
      </c>
      <c r="K153" s="28">
        <v>3216563</v>
      </c>
      <c r="L153" s="28">
        <v>3216563</v>
      </c>
      <c r="M153" s="28">
        <v>3216563</v>
      </c>
      <c r="N153" s="28">
        <v>3216563</v>
      </c>
    </row>
    <row r="154" spans="1:14" x14ac:dyDescent="0.25">
      <c r="A154" s="29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1:14" x14ac:dyDescent="0.25">
      <c r="A155" s="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5">
      <c r="A156" s="3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5">
      <c r="A157" s="3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5">
      <c r="A158" s="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5">
      <c r="A159" s="3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2:14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2:14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2:14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2:14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2:14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2:14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2:14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2:14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2:14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2:14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2:14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2:14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2:14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2:14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2:14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2:14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2:14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2:14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2:14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2:14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2:14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2:14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2:14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2:14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2:14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2:14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2:14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2:14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2:14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2:14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2:14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2:14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2:14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2:14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2:14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2:14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2:14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2:14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2:14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2:14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2:14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2:14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2:14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2:14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2:14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2:14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2:14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2:14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2:14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2:14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2:14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2:14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2:14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2:14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2:14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2:14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2:14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2:14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2:14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14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2:14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2:14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2:14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2:14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2:14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2:14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2:14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2:14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2:14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2:14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2:14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2:14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2:14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2:14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2:14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2:14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2:14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2:14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2:14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2:14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2:14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2:14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2:14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2:14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2:14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2:14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2:14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2:14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2:14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2:14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2:14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2:14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2:14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2:14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2:14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2:14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2:14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2:14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2:14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2:14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2:14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2:14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2:14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2:14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2:14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2:14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2:14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2:14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2:14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2:14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2:14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2:14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2:14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2:14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2:14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2:14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2:14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2:14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2:14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2:14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2:14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2:14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2:14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2:14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2:14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2:14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2:14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2:14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2:14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2:14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2:14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2:14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2:14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2:14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2:14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2:14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2:14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2:14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2:14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2:14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2:14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2:14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2:14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2:14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2:14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2:14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2:14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2:14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2:14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2:14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2:14" hidden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2:14" hidden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2:14" hidden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2:14" hidden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2:14" hidden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2:14" hidden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2:14" hidden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2:14" hidden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2:14" hidden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2:14" hidden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2:14" hidden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2:14" hidden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2:14" hidden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2:14" hidden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2:14" hidden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2:14" hidden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2:14" hidden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2:14" hidden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2:14" hidden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2:14" hidden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2:14" hidden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2:14" hidden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2:14" hidden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2:14" hidden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2:14" hidden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2:14" hidden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2:14" hidden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2:14" hidden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2:14" hidden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2:14" hidden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2:14" hidden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2:14" hidden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2:14" hidden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2:14" hidden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2:14" hidden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2:14" hidden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2:14" hidden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2:14" hidden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2:14" hidden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2:14" hidden="1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2:14" hidden="1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2:14" hidden="1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2:14" hidden="1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2:14" hidden="1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2:14" hidden="1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2:14" hidden="1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2:14" hidden="1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2:14" hidden="1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2:14" hidden="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2:14" hidden="1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2:14" hidden="1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2:14" hidden="1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2:14" hidden="1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2:14" hidden="1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2:14" hidden="1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2:14" hidden="1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2:14" hidden="1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2:14" hidden="1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2:14" hidden="1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2:14" hidden="1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2:14" hidden="1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2:14" hidden="1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2:14" hidden="1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2:14" hidden="1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2:14" hidden="1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2:14" hidden="1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2:14" hidden="1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2:14" hidden="1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2:14" hidden="1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2:14" hidden="1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2:14" hidden="1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2:14" hidden="1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2:14" hidden="1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2:14" hidden="1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2:14" hidden="1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2:14" hidden="1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2:14" hidden="1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2:14" hidden="1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2:14" hidden="1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2:14" hidden="1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2:14" hidden="1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2:14" hidden="1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2:14" hidden="1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2:14" hidden="1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2:14" hidden="1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2:14" hidden="1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2:14" hidden="1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2:14" hidden="1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2:14" hidden="1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2:14" hidden="1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2:14" hidden="1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2:14" hidden="1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2:14" hidden="1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2:14" hidden="1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2:14" hidden="1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2:14" hidden="1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2:14" hidden="1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2:14" hidden="1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2:14" hidden="1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2:14" hidden="1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2:14" hidden="1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2:14" hidden="1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2:14" hidden="1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2:14" hidden="1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2:14" hidden="1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2:14" hidden="1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2:14" hidden="1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2:14" hidden="1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2:14" hidden="1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2:14" hidden="1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2:14" hidden="1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2:14" hidden="1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2:14" hidden="1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2:14" hidden="1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2:14" hidden="1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2:14" hidden="1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2:14" hidden="1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2:14" hidden="1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2:14" hidden="1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2:14" hidden="1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2:14" hidden="1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2:14" hidden="1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2:14" hidden="1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2:14" hidden="1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2:14" hidden="1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2:14" hidden="1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2:14" hidden="1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2:14" hidden="1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2:14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2:14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2:14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2:14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2:14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2:14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2:14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2:14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2:14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2:14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2:14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2:14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2:14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2:14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</sheetData>
  <autoFilter ref="A3:N153" xr:uid="{00000000-0001-0000-0000-000000000000}"/>
  <mergeCells count="2">
    <mergeCell ref="A1:N1"/>
    <mergeCell ref="A2:N2"/>
  </mergeCells>
  <pageMargins left="0.19685039370078741" right="0.15748031496062992" top="0.39370078740157483" bottom="0.55118110236220474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>
        <v>16000000</v>
      </c>
    </row>
    <row r="2" spans="1:1" x14ac:dyDescent="0.25">
      <c r="A2">
        <v>430000</v>
      </c>
    </row>
    <row r="3" spans="1:1" x14ac:dyDescent="0.25">
      <c r="A3">
        <f>A1-A2</f>
        <v>15570000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Francisca Zárate</cp:lastModifiedBy>
  <cp:lastPrinted>2024-01-25T01:57:14Z</cp:lastPrinted>
  <dcterms:created xsi:type="dcterms:W3CDTF">2014-05-06T15:08:06Z</dcterms:created>
  <dcterms:modified xsi:type="dcterms:W3CDTF">2024-02-21T21:38:16Z</dcterms:modified>
</cp:coreProperties>
</file>